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605" windowHeight="8385" activeTab="0"/>
  </bookViews>
  <sheets>
    <sheet name="3" sheetId="1" r:id="rId1"/>
    <sheet name="2" sheetId="2" r:id="rId2"/>
    <sheet name="1a" sheetId="3" r:id="rId3"/>
    <sheet name="Danh Sach" sheetId="4" r:id="rId4"/>
  </sheets>
  <definedNames>
    <definedName name="_xlnm.Print_Titles" localSheetId="2">'1a'!$10:$10</definedName>
    <definedName name="_xlnm.Print_Titles" localSheetId="1">'2'!$10:$10</definedName>
  </definedNames>
  <calcPr fullCalcOnLoad="1"/>
</workbook>
</file>

<file path=xl/sharedStrings.xml><?xml version="1.0" encoding="utf-8"?>
<sst xmlns="http://schemas.openxmlformats.org/spreadsheetml/2006/main" count="186" uniqueCount="109">
  <si>
    <t>CỘNG HÒA XÃ HỘI CHỦ NGHĨA VIỆT NAM</t>
  </si>
  <si>
    <t>Độc lập - Tự do - Hạnh phúc</t>
  </si>
  <si>
    <t>TT</t>
  </si>
  <si>
    <t>Họ và tên</t>
  </si>
  <si>
    <t>Ngày tháng năm sinh</t>
  </si>
  <si>
    <t>Tuổi khi giải quyết tinh giản biên chế</t>
  </si>
  <si>
    <t>Thời điểm tinh giản biên chế</t>
  </si>
  <si>
    <t>A</t>
  </si>
  <si>
    <t>BIỂU SỐ 1a</t>
  </si>
  <si>
    <t>Trình độ đào tạo</t>
  </si>
  <si>
    <t>Chức danh chuyên môn đang đảm nhiệm</t>
  </si>
  <si>
    <t>Tiền lương theo ngạch, bậc, chức danh, chức vụ hiện hưởng</t>
  </si>
  <si>
    <t>Phụ cấp chức vụ (nếu có)</t>
  </si>
  <si>
    <t>Phụ cấp thâm niên nghề (nếu có)</t>
  </si>
  <si>
    <t>Phụ cấp thâm niên vượt khung (nếu có)</t>
  </si>
  <si>
    <t>Hệ số chênh lệch bảo lưu (nếu có)</t>
  </si>
  <si>
    <t>Lương ngạch, bậc trước liền kề</t>
  </si>
  <si>
    <t>Tiền lương tháng (nếu có) để tính trợ cấp (1000 đồng)</t>
  </si>
  <si>
    <t>Số năm đóng BHXH theo sổ BHXH</t>
  </si>
  <si>
    <t>Kinh phí để thực hiện tinh giản biên chế (1000 đồng)</t>
  </si>
  <si>
    <t>Lý do tinh giản</t>
  </si>
  <si>
    <t>Hệ số lương</t>
  </si>
  <si>
    <t>Thời điểm hưởng</t>
  </si>
  <si>
    <t>Hệ số</t>
  </si>
  <si>
    <t>Mức phụ cấp</t>
  </si>
  <si>
    <t>Tổng số</t>
  </si>
  <si>
    <t>Tổng cộng</t>
  </si>
  <si>
    <t>Trợ cấp tính cho thời gian nghỉ hưu trước tuổi</t>
  </si>
  <si>
    <t>Trợ cấp do có đủ 20 năm đóng BHXH</t>
  </si>
  <si>
    <t>Trợ cấp do có trên 20 năm đóng BHXH</t>
  </si>
  <si>
    <t>TỔNG CỘNG</t>
  </si>
  <si>
    <t>Ghi chú:</t>
  </si>
  <si>
    <t>- Cột 14, 15 đề nghị liệt kê thêm hệ số lương và thời điểm hưởng của năm năm cuối trước khi tinh giản</t>
  </si>
  <si>
    <t>- Cột 16 = Trung bình cộng của 60 tháng tiền lương thực lĩnh trước khi tinh giản.</t>
  </si>
  <si>
    <t>- Cột 17: tính cả số tháng lẻ</t>
  </si>
  <si>
    <t>- Cột 21 = cột 22 + cột 23 + cột 24</t>
  </si>
  <si>
    <t>- Cột 22 = cột 16 x số tháng trợ cấp (tính theo số tháng, năm về hưu trước tuổi)</t>
  </si>
  <si>
    <t>- Cột 23 = cột 16 x 5 tháng</t>
  </si>
  <si>
    <t>- Cột 24 = (cột 17-20) x 1/2 x cột 16</t>
  </si>
  <si>
    <t>Tiền lương tháng hiện hưởng (1000 đồng)</t>
  </si>
  <si>
    <t>BIỂU SỐ 2</t>
  </si>
  <si>
    <t>Tiền lương tháng để tính trợ cấp nghỉ hưu trước tuổi, do đóng bảo hiểm xã hội (1000 đồng)</t>
  </si>
  <si>
    <t>Được hưởng chính sách</t>
  </si>
  <si>
    <t>Thôi việc ngay</t>
  </si>
  <si>
    <t>Thôi việc sau khi đi học nghề</t>
  </si>
  <si>
    <t>- Cột 14, 15 đề nghị liệt kê thêm hệ số lương và thời điểm hưởng của năm năm cuối trước khi tinh giản.</t>
  </si>
  <si>
    <t>BIỂU TÍNH TOÁN TIỀN LƯƠNG THÁNG THỰC LĨNH CỦA 05 NĂM CUỐI TRƯỚC KHI NGHỈ HƯU</t>
  </si>
  <si>
    <t>Tuổi trước khi nghỉ hưu</t>
  </si>
  <si>
    <t>Thời gian tham gia công tác</t>
  </si>
  <si>
    <t>Số năm đóng BHXH</t>
  </si>
  <si>
    <t>Thời gian hưởng lương</t>
  </si>
  <si>
    <t>Tổng số tháng</t>
  </si>
  <si>
    <t>Mức lương</t>
  </si>
  <si>
    <t xml:space="preserve"> Mức lương tối thiểu </t>
  </si>
  <si>
    <t>Năm</t>
  </si>
  <si>
    <t>Tháng</t>
  </si>
  <si>
    <t>Từ tháng</t>
  </si>
  <si>
    <t>Đến tháng</t>
  </si>
  <si>
    <t>Chức vụ</t>
  </si>
  <si>
    <t>Tổng cộng lương</t>
  </si>
  <si>
    <t>Lương bình quân 60 tháng</t>
  </si>
  <si>
    <t>Biểu số 3</t>
  </si>
  <si>
    <t xml:space="preserve"> </t>
  </si>
  <si>
    <t>Nam</t>
  </si>
  <si>
    <t>Nghỉ hưu trước tuổi
(1000 đồng)</t>
  </si>
  <si>
    <t>Tổng kinh phí để thực hiện chế độ
(1000 đồng)</t>
  </si>
  <si>
    <t xml:space="preserve">Chuyển sang làm việc ở các cơ sở không sử dụng kinh phí </t>
  </si>
  <si>
    <t>PC 0,7</t>
  </si>
  <si>
    <t>Hệ số PC chức vụ</t>
  </si>
  <si>
    <t>DANH SÁCH CÁN BỘ GIÁO VIÊN XIN NGHỈ HƯU TRƯỚC TUỔI</t>
  </si>
  <si>
    <t>Theo Nghị định 108/2014/NĐ-CP</t>
  </si>
  <si>
    <t xml:space="preserve">Đơn vị </t>
  </si>
  <si>
    <t>Chức
 vụ</t>
  </si>
  <si>
    <t>TĐ Đào tạo</t>
  </si>
  <si>
    <t>Ngày tháng
năm sinh</t>
  </si>
  <si>
    <t>Số tuổi khi
giải quyết tinh giảm biên chế</t>
  </si>
  <si>
    <t>Thời gian công tác và tham gia BHXH</t>
  </si>
  <si>
    <t>Thông tin về lương</t>
  </si>
  <si>
    <t>Lý do xin nghỉ</t>
  </si>
  <si>
    <t>Ghi chú</t>
  </si>
  <si>
    <t>Nữ</t>
  </si>
  <si>
    <t>Năm vào
ngành</t>
  </si>
  <si>
    <t>Số năm
 vào ngành</t>
  </si>
  <si>
    <t>Năm đóng
 BHXH</t>
  </si>
  <si>
    <t>Số năm 
đóng BHXH</t>
  </si>
  <si>
    <t>HS Chức vụ</t>
  </si>
  <si>
    <t>PC thâm niên nghề %</t>
  </si>
  <si>
    <t>PC thâm niên VK %</t>
  </si>
  <si>
    <t>PHÒNG GD&amp;ĐT THỊ XÃ KỲ ANH</t>
  </si>
  <si>
    <t>Theo điểm e Khoản 1 Điều 6
 Nghị định 108/CP</t>
  </si>
  <si>
    <t>HIỆU TRƯỞNG</t>
  </si>
  <si>
    <t>Theo điểm e Khoản 1 Điều 6 Nghị định 108</t>
  </si>
  <si>
    <t>(Kèm theo Công văn số             /…..- ngày       /…/201...)</t>
  </si>
  <si>
    <t>(Kèm theo Công văn số             /…… ngày       /…./201..)</t>
  </si>
  <si>
    <t>(Kèm theo Công văn số             /………. ngày       /…../201….)</t>
  </si>
  <si>
    <t>TỔNG HỢP CHUNG DANH SÁCH TINH GIẢN BIÊN CHẾ VÀ DỰ TOÁN KINH PHÍ THỰC HIỆN NĂM 2017</t>
  </si>
  <si>
    <t>DANH SÁCH VÀ KINH PHÍ CHI TRẢ CHO NHỮNG NGƯỜI NGHỈ HƯU TRƯỚC TUỔI NĂM 2017</t>
  </si>
  <si>
    <t>Thị xã Kỳ Anh, ngày    tháng    năm 2017</t>
  </si>
  <si>
    <t>UBND THỊ XÃ KỲ ANH</t>
  </si>
  <si>
    <t>XÁC NHẬN CỦA UBND THỊ XÃ</t>
  </si>
  <si>
    <t>TRƯỞNG PHÒNG NỘI VỤ</t>
  </si>
  <si>
    <t>TRƯỞNG PHÒNG GD&amp;ĐT</t>
  </si>
  <si>
    <t>Nguyễn Văn Giáp</t>
  </si>
  <si>
    <t>Nguyễn Hữu Sum</t>
  </si>
  <si>
    <t>………………..</t>
  </si>
  <si>
    <t>Thị xã Kỳ Anh, ngày    tháng     năm 2018</t>
  </si>
  <si>
    <t xml:space="preserve">TRƯỜNG </t>
  </si>
  <si>
    <t>Thị xã Kỳ Anh, ngày    tháng    năm 2018</t>
  </si>
  <si>
    <t>Thị xã Kỳ Anh, ngày     tháng     năm 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</si>
</sst>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1010409]General"/>
    <numFmt numFmtId="179" formatCode="#,##0.0"/>
    <numFmt numFmtId="180" formatCode="#,##0.000"/>
    <numFmt numFmtId="181" formatCode="mmm\-yyyy"/>
    <numFmt numFmtId="182" formatCode="[$-409]dddd\,\ mmmm\ dd\,\ yyyy"/>
    <numFmt numFmtId="183" formatCode="#,000"/>
    <numFmt numFmtId="184" formatCode="#,##0.0000"/>
    <numFmt numFmtId="185" formatCode="[$-42A]dd\ mmmm\ yyyy"/>
    <numFmt numFmtId="186" formatCode="mm/dd/yyyy"/>
    <numFmt numFmtId="187" formatCode="mm/yyyy"/>
    <numFmt numFmtId="188" formatCode="0.0000"/>
    <numFmt numFmtId="189" formatCode="&quot;€&quot;\ #,##0;\-&quot;€&quot;\ #,##0"/>
    <numFmt numFmtId="190" formatCode="&quot;€&quot;\ #,##0;[Red]\-&quot;€&quot;\ #,##0"/>
    <numFmt numFmtId="191" formatCode="&quot;€&quot;\ #,##0.00;\-&quot;€&quot;\ #,##0.00"/>
    <numFmt numFmtId="192" formatCode="&quot;€&quot;\ #,##0.00;[Red]\-&quot;€&quot;\ #,##0.00"/>
    <numFmt numFmtId="193" formatCode="_-&quot;€&quot;\ * #,##0_-;\-&quot;€&quot;\ * #,##0_-;_-&quot;€&quot;\ * &quot;-&quot;_-;_-@_-"/>
    <numFmt numFmtId="194" formatCode="_-* #,##0_-;\-* #,##0_-;_-* &quot;-&quot;_-;_-@_-"/>
    <numFmt numFmtId="195" formatCode="_-&quot;€&quot;\ * #,##0.00_-;\-&quot;€&quot;\ * #,##0.00_-;_-&quot;€&quot;\ * &quot;-&quot;??_-;_-@_-"/>
    <numFmt numFmtId="196" formatCode="_-* #,##0.00_-;\-* #,##0.00_-;_-* &quot;-&quot;??_-;_-@_-"/>
    <numFmt numFmtId="197" formatCode="[$-1010000]d/m/yyyy;@"/>
    <numFmt numFmtId="198" formatCode="[$-409]h:mm:ss\ AM/PM"/>
    <numFmt numFmtId="199" formatCode="#.##0.00"/>
    <numFmt numFmtId="200" formatCode="#.##0.0"/>
    <numFmt numFmtId="201" formatCode="#.##0."/>
    <numFmt numFmtId="202" formatCode="#.##0"/>
    <numFmt numFmtId="203" formatCode="[$-42A]h:mm:ss\ AM/PM"/>
  </numFmts>
  <fonts count="6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23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29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 quotePrefix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86" fontId="21" fillId="0" borderId="1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83" fontId="21" fillId="0" borderId="1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188" fontId="22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3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197" fontId="21" fillId="0" borderId="11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83" fontId="21" fillId="0" borderId="21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1" xfId="0" applyFont="1" applyBorder="1" applyAlignment="1" quotePrefix="1">
      <alignment horizontal="center" vertical="center"/>
    </xf>
    <xf numFmtId="14" fontId="21" fillId="0" borderId="11" xfId="0" applyNumberFormat="1" applyFont="1" applyBorder="1" applyAlignment="1" quotePrefix="1">
      <alignment horizontal="center" vertical="center"/>
    </xf>
    <xf numFmtId="14" fontId="21" fillId="0" borderId="21" xfId="0" applyNumberFormat="1" applyFont="1" applyBorder="1" applyAlignment="1" quotePrefix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177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28" fillId="0" borderId="10" xfId="0" applyNumberFormat="1" applyFont="1" applyBorder="1" applyAlignment="1">
      <alignment horizontal="center" vertical="center"/>
    </xf>
    <xf numFmtId="18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197" fontId="18" fillId="0" borderId="18" xfId="0" applyNumberFormat="1" applyFont="1" applyBorder="1" applyAlignment="1" quotePrefix="1">
      <alignment horizontal="center" vertical="center" wrapText="1"/>
    </xf>
    <xf numFmtId="197" fontId="18" fillId="0" borderId="21" xfId="0" applyNumberFormat="1" applyFont="1" applyBorder="1" applyAlignment="1" quotePrefix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" fontId="18" fillId="0" borderId="18" xfId="0" applyNumberFormat="1" applyFont="1" applyBorder="1" applyAlignment="1" quotePrefix="1">
      <alignment horizontal="center" vertical="center" wrapText="1"/>
    </xf>
    <xf numFmtId="0" fontId="18" fillId="0" borderId="21" xfId="0" applyFont="1" applyBorder="1" applyAlignment="1" quotePrefix="1">
      <alignment horizontal="center" vertical="center" wrapText="1"/>
    </xf>
    <xf numFmtId="186" fontId="18" fillId="0" borderId="18" xfId="0" applyNumberFormat="1" applyFont="1" applyBorder="1" applyAlignment="1">
      <alignment horizontal="center" vertical="center" wrapText="1"/>
    </xf>
    <xf numFmtId="186" fontId="18" fillId="0" borderId="21" xfId="0" applyNumberFormat="1" applyFont="1" applyBorder="1" applyAlignment="1">
      <alignment horizontal="center" vertical="center" wrapText="1"/>
    </xf>
    <xf numFmtId="179" fontId="18" fillId="0" borderId="18" xfId="0" applyNumberFormat="1" applyFont="1" applyBorder="1" applyAlignment="1">
      <alignment horizontal="center" vertical="center" wrapText="1"/>
    </xf>
    <xf numFmtId="179" fontId="18" fillId="0" borderId="21" xfId="0" applyNumberFormat="1" applyFont="1" applyBorder="1" applyAlignment="1">
      <alignment horizontal="center" vertical="center" wrapText="1"/>
    </xf>
    <xf numFmtId="177" fontId="18" fillId="0" borderId="18" xfId="0" applyNumberFormat="1" applyFont="1" applyBorder="1" applyAlignment="1">
      <alignment horizontal="center" vertical="center" wrapText="1"/>
    </xf>
    <xf numFmtId="177" fontId="18" fillId="0" borderId="21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180" fontId="18" fillId="0" borderId="13" xfId="0" applyNumberFormat="1" applyFont="1" applyBorder="1" applyAlignment="1">
      <alignment horizontal="center" vertical="center" wrapText="1"/>
    </xf>
    <xf numFmtId="180" fontId="18" fillId="0" borderId="12" xfId="0" applyNumberFormat="1" applyFont="1" applyBorder="1" applyAlignment="1">
      <alignment horizontal="center" vertical="center" wrapText="1"/>
    </xf>
    <xf numFmtId="179" fontId="17" fillId="0" borderId="18" xfId="0" applyNumberFormat="1" applyFont="1" applyBorder="1" applyAlignment="1">
      <alignment horizontal="center" vertical="center" wrapText="1"/>
    </xf>
    <xf numFmtId="179" fontId="17" fillId="0" borderId="2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 quotePrefix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80" fontId="22" fillId="0" borderId="18" xfId="0" applyNumberFormat="1" applyFont="1" applyBorder="1" applyAlignment="1">
      <alignment horizontal="center" vertical="center" wrapText="1"/>
    </xf>
    <xf numFmtId="180" fontId="22" fillId="0" borderId="21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 quotePrefix="1">
      <alignment horizontal="center" vertical="center"/>
    </xf>
    <xf numFmtId="186" fontId="22" fillId="0" borderId="13" xfId="0" applyNumberFormat="1" applyFont="1" applyBorder="1" applyAlignment="1">
      <alignment horizontal="center" vertical="center" wrapText="1"/>
    </xf>
    <xf numFmtId="186" fontId="22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19050</xdr:rowOff>
    </xdr:from>
    <xdr:to>
      <xdr:col>3</xdr:col>
      <xdr:colOff>285750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43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200025</xdr:colOff>
      <xdr:row>1</xdr:row>
      <xdr:rowOff>200025</xdr:rowOff>
    </xdr:from>
    <xdr:to>
      <xdr:col>13</xdr:col>
      <xdr:colOff>228600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>
          <a:off x="5857875" y="4095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200025</xdr:rowOff>
    </xdr:from>
    <xdr:to>
      <xdr:col>3</xdr:col>
      <xdr:colOff>123825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152525" y="409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190500</xdr:colOff>
      <xdr:row>2</xdr:row>
      <xdr:rowOff>9525</xdr:rowOff>
    </xdr:from>
    <xdr:to>
      <xdr:col>18</xdr:col>
      <xdr:colOff>333375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981700" y="4286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0</xdr:rowOff>
    </xdr:from>
    <xdr:to>
      <xdr:col>3</xdr:col>
      <xdr:colOff>304800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419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123825</xdr:colOff>
      <xdr:row>2</xdr:row>
      <xdr:rowOff>0</xdr:rowOff>
    </xdr:from>
    <xdr:to>
      <xdr:col>20</xdr:col>
      <xdr:colOff>190500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6153150" y="4191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85" zoomScaleNormal="85" zoomScalePageLayoutView="0" workbookViewId="0" topLeftCell="A1">
      <selection activeCell="I14" sqref="I14"/>
    </sheetView>
  </sheetViews>
  <sheetFormatPr defaultColWidth="9.00390625" defaultRowHeight="15.75"/>
  <cols>
    <col min="1" max="1" width="16.125" style="0" customWidth="1"/>
    <col min="2" max="2" width="9.125" style="0" customWidth="1"/>
    <col min="3" max="3" width="6.00390625" style="0" customWidth="1"/>
    <col min="4" max="4" width="7.375" style="0" customWidth="1"/>
    <col min="5" max="5" width="6.625" style="0" customWidth="1"/>
    <col min="6" max="6" width="4.00390625" style="0" customWidth="1"/>
    <col min="7" max="7" width="4.50390625" style="0" customWidth="1"/>
    <col min="8" max="8" width="10.375" style="32" customWidth="1"/>
    <col min="9" max="9" width="10.125" style="32" customWidth="1"/>
    <col min="10" max="10" width="5.50390625" style="32" customWidth="1"/>
    <col min="11" max="11" width="5.75390625" style="0" customWidth="1"/>
    <col min="12" max="12" width="7.375" style="0" customWidth="1"/>
    <col min="13" max="13" width="5.50390625" style="0" customWidth="1"/>
    <col min="14" max="14" width="5.375" style="0" customWidth="1"/>
    <col min="15" max="15" width="5.25390625" style="0" customWidth="1"/>
    <col min="16" max="16" width="10.375" style="0" customWidth="1"/>
    <col min="17" max="17" width="11.00390625" style="0" customWidth="1"/>
    <col min="18" max="18" width="12.75390625" style="0" customWidth="1"/>
    <col min="19" max="19" width="20.125" style="0" customWidth="1"/>
    <col min="20" max="20" width="2.875" style="0" hidden="1" customWidth="1"/>
    <col min="21" max="21" width="0.2421875" style="0" customWidth="1"/>
    <col min="23" max="23" width="18.25390625" style="0" customWidth="1"/>
  </cols>
  <sheetData>
    <row r="1" spans="2:26" ht="16.5">
      <c r="B1" s="120" t="s">
        <v>98</v>
      </c>
      <c r="C1" s="120"/>
      <c r="D1" s="120"/>
      <c r="E1" s="120"/>
      <c r="G1" s="120" t="s">
        <v>0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"/>
      <c r="S1" s="11"/>
      <c r="T1" s="11"/>
      <c r="U1" s="11"/>
      <c r="V1" s="11"/>
      <c r="W1" s="11"/>
      <c r="X1" s="11"/>
      <c r="Y1" s="11"/>
      <c r="Z1" s="11"/>
    </row>
    <row r="2" spans="2:26" ht="16.5">
      <c r="B2" s="120" t="s">
        <v>106</v>
      </c>
      <c r="C2" s="120"/>
      <c r="D2" s="120"/>
      <c r="E2" s="120"/>
      <c r="G2" s="120" t="s">
        <v>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"/>
      <c r="S2" s="11"/>
      <c r="T2" s="11"/>
      <c r="U2" s="11"/>
      <c r="V2" s="11"/>
      <c r="W2" s="11"/>
      <c r="X2" s="11"/>
      <c r="Y2" s="11"/>
      <c r="Z2" s="11"/>
    </row>
    <row r="3" spans="1:10" s="8" customFormat="1" ht="11.25" customHeight="1">
      <c r="A3" s="7" t="s">
        <v>62</v>
      </c>
      <c r="B3" s="7"/>
      <c r="C3" s="7"/>
      <c r="D3" s="7"/>
      <c r="H3" s="31"/>
      <c r="I3" s="31"/>
      <c r="J3" s="31"/>
    </row>
    <row r="4" spans="8:17" s="8" customFormat="1" ht="21" customHeight="1" hidden="1">
      <c r="H4" s="31"/>
      <c r="I4" s="31"/>
      <c r="J4" s="31"/>
      <c r="Q4" s="8" t="s">
        <v>61</v>
      </c>
    </row>
    <row r="5" spans="1:18" s="16" customFormat="1" ht="18.75">
      <c r="A5" s="126" t="s">
        <v>46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27" s="8" customFormat="1" ht="18.75">
      <c r="A6" s="10"/>
      <c r="B6" s="10"/>
      <c r="C6" s="10"/>
      <c r="D6" s="10"/>
      <c r="E6" s="127" t="s">
        <v>94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"/>
      <c r="Q6" s="12"/>
      <c r="R6" s="12"/>
      <c r="S6" s="12"/>
      <c r="T6" s="12"/>
      <c r="U6" s="12"/>
      <c r="V6" s="12"/>
      <c r="W6" s="10"/>
      <c r="X6" s="10"/>
      <c r="Y6" s="10"/>
      <c r="Z6" s="10"/>
      <c r="AA6" s="10"/>
    </row>
    <row r="7" spans="1:27" s="8" customFormat="1" ht="9.75" customHeight="1">
      <c r="A7" s="10"/>
      <c r="B7" s="10"/>
      <c r="C7" s="10"/>
      <c r="D7" s="1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12"/>
      <c r="Q7" s="12"/>
      <c r="R7" s="12"/>
      <c r="S7" s="12"/>
      <c r="T7" s="12"/>
      <c r="U7" s="12"/>
      <c r="V7" s="12"/>
      <c r="W7" s="10"/>
      <c r="X7" s="10"/>
      <c r="Y7" s="10"/>
      <c r="Z7" s="10"/>
      <c r="AA7" s="10"/>
    </row>
    <row r="8" spans="1:18" s="9" customFormat="1" ht="48" customHeight="1">
      <c r="A8" s="121" t="s">
        <v>3</v>
      </c>
      <c r="B8" s="121" t="s">
        <v>4</v>
      </c>
      <c r="C8" s="121" t="s">
        <v>58</v>
      </c>
      <c r="D8" s="121" t="s">
        <v>47</v>
      </c>
      <c r="E8" s="121" t="s">
        <v>48</v>
      </c>
      <c r="F8" s="123" t="s">
        <v>49</v>
      </c>
      <c r="G8" s="123"/>
      <c r="H8" s="123" t="s">
        <v>50</v>
      </c>
      <c r="I8" s="123"/>
      <c r="J8" s="121" t="s">
        <v>51</v>
      </c>
      <c r="K8" s="124" t="s">
        <v>52</v>
      </c>
      <c r="L8" s="125"/>
      <c r="M8" s="125"/>
      <c r="N8" s="125"/>
      <c r="O8" s="125"/>
      <c r="P8" s="121" t="s">
        <v>53</v>
      </c>
      <c r="Q8" s="121" t="s">
        <v>59</v>
      </c>
      <c r="R8" s="121" t="s">
        <v>60</v>
      </c>
    </row>
    <row r="9" spans="1:18" s="9" customFormat="1" ht="89.25" customHeight="1">
      <c r="A9" s="122"/>
      <c r="B9" s="122"/>
      <c r="C9" s="122"/>
      <c r="D9" s="122"/>
      <c r="E9" s="122"/>
      <c r="F9" s="25" t="s">
        <v>54</v>
      </c>
      <c r="G9" s="25" t="s">
        <v>55</v>
      </c>
      <c r="H9" s="27" t="s">
        <v>56</v>
      </c>
      <c r="I9" s="27" t="s">
        <v>57</v>
      </c>
      <c r="J9" s="122"/>
      <c r="K9" s="26" t="s">
        <v>21</v>
      </c>
      <c r="L9" s="26" t="s">
        <v>14</v>
      </c>
      <c r="M9" s="26" t="s">
        <v>68</v>
      </c>
      <c r="N9" s="26" t="s">
        <v>13</v>
      </c>
      <c r="O9" s="26" t="s">
        <v>15</v>
      </c>
      <c r="P9" s="122"/>
      <c r="Q9" s="122"/>
      <c r="R9" s="122"/>
    </row>
    <row r="10" spans="1:31" s="15" customFormat="1" ht="15.75" customHeight="1">
      <c r="A10" s="76">
        <v>2</v>
      </c>
      <c r="B10" s="83">
        <v>3</v>
      </c>
      <c r="C10" s="76">
        <v>4</v>
      </c>
      <c r="D10" s="83">
        <v>5</v>
      </c>
      <c r="E10" s="76">
        <v>6</v>
      </c>
      <c r="F10" s="83">
        <v>7</v>
      </c>
      <c r="G10" s="76">
        <v>8</v>
      </c>
      <c r="H10" s="83">
        <v>9</v>
      </c>
      <c r="I10" s="76">
        <v>10</v>
      </c>
      <c r="J10" s="83">
        <v>11</v>
      </c>
      <c r="K10" s="76">
        <v>12</v>
      </c>
      <c r="L10" s="83">
        <v>13</v>
      </c>
      <c r="M10" s="76">
        <v>14</v>
      </c>
      <c r="N10" s="83">
        <v>15</v>
      </c>
      <c r="O10" s="76">
        <v>16</v>
      </c>
      <c r="P10" s="83">
        <v>17</v>
      </c>
      <c r="Q10" s="76">
        <v>18</v>
      </c>
      <c r="R10" s="84">
        <v>19</v>
      </c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107" customFormat="1" ht="18" customHeight="1">
      <c r="A11" s="130"/>
      <c r="B11" s="129"/>
      <c r="C11" s="130"/>
      <c r="D11" s="131"/>
      <c r="E11" s="131"/>
      <c r="F11" s="132"/>
      <c r="G11" s="132"/>
      <c r="H11" s="85"/>
      <c r="I11" s="87"/>
      <c r="J11" s="86"/>
      <c r="K11" s="87"/>
      <c r="L11" s="87"/>
      <c r="M11" s="87"/>
      <c r="N11" s="87">
        <f>K11*25%</f>
        <v>0</v>
      </c>
      <c r="O11" s="87"/>
      <c r="P11" s="88">
        <v>1050000</v>
      </c>
      <c r="Q11" s="89">
        <f>P11*J11*(K11+L11+N11)</f>
        <v>0</v>
      </c>
      <c r="R11" s="128">
        <f>SUM(Q11:Q23)/60</f>
        <v>0</v>
      </c>
      <c r="S11" s="90">
        <f>K11+L11+M11+N11</f>
        <v>0</v>
      </c>
      <c r="T11" s="105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s="107" customFormat="1" ht="18" customHeight="1">
      <c r="A12" s="130"/>
      <c r="B12" s="129"/>
      <c r="C12" s="130"/>
      <c r="D12" s="131"/>
      <c r="E12" s="131"/>
      <c r="F12" s="133"/>
      <c r="G12" s="133"/>
      <c r="H12" s="91"/>
      <c r="I12" s="93"/>
      <c r="J12" s="92"/>
      <c r="K12" s="93"/>
      <c r="L12" s="93"/>
      <c r="M12" s="93"/>
      <c r="N12" s="93">
        <f>K12*26%</f>
        <v>0</v>
      </c>
      <c r="O12" s="93"/>
      <c r="P12" s="94">
        <v>1050000</v>
      </c>
      <c r="Q12" s="95">
        <f aca="true" t="shared" si="0" ref="Q12:Q23">P12*J12*(K12+L12+N12)</f>
        <v>0</v>
      </c>
      <c r="R12" s="128"/>
      <c r="S12" s="90">
        <f aca="true" t="shared" si="1" ref="S12:S23">K12+L12+M12+N12</f>
        <v>0</v>
      </c>
      <c r="T12" s="105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s="107" customFormat="1" ht="18" customHeight="1">
      <c r="A13" s="130"/>
      <c r="B13" s="129"/>
      <c r="C13" s="130"/>
      <c r="D13" s="131"/>
      <c r="E13" s="131"/>
      <c r="F13" s="133"/>
      <c r="G13" s="133"/>
      <c r="H13" s="91"/>
      <c r="I13" s="93"/>
      <c r="J13" s="92"/>
      <c r="K13" s="93"/>
      <c r="L13" s="93"/>
      <c r="M13" s="93"/>
      <c r="N13" s="93">
        <f>K13*26%</f>
        <v>0</v>
      </c>
      <c r="O13" s="93"/>
      <c r="P13" s="94">
        <v>1150000</v>
      </c>
      <c r="Q13" s="95">
        <f t="shared" si="0"/>
        <v>0</v>
      </c>
      <c r="R13" s="128"/>
      <c r="S13" s="90">
        <f t="shared" si="1"/>
        <v>0</v>
      </c>
      <c r="T13" s="105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s="107" customFormat="1" ht="18" customHeight="1">
      <c r="A14" s="130"/>
      <c r="B14" s="129"/>
      <c r="C14" s="130"/>
      <c r="D14" s="131"/>
      <c r="E14" s="131"/>
      <c r="F14" s="133"/>
      <c r="G14" s="133"/>
      <c r="H14" s="91"/>
      <c r="I14" s="108"/>
      <c r="J14" s="92"/>
      <c r="K14" s="93"/>
      <c r="L14" s="96"/>
      <c r="M14" s="93"/>
      <c r="N14" s="93">
        <f>(K14+L14)*26%</f>
        <v>0</v>
      </c>
      <c r="O14" s="93"/>
      <c r="P14" s="94">
        <v>1150000</v>
      </c>
      <c r="Q14" s="95">
        <f t="shared" si="0"/>
        <v>0</v>
      </c>
      <c r="R14" s="128"/>
      <c r="S14" s="90">
        <f t="shared" si="1"/>
        <v>0</v>
      </c>
      <c r="T14" s="105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s="107" customFormat="1" ht="18" customHeight="1">
      <c r="A15" s="130"/>
      <c r="B15" s="129"/>
      <c r="C15" s="130"/>
      <c r="D15" s="131"/>
      <c r="E15" s="130"/>
      <c r="F15" s="133"/>
      <c r="G15" s="133"/>
      <c r="H15" s="97"/>
      <c r="I15" s="98"/>
      <c r="J15" s="92"/>
      <c r="K15" s="93"/>
      <c r="L15" s="96"/>
      <c r="M15" s="93"/>
      <c r="N15" s="93">
        <f>(K15+L15)*27%</f>
        <v>0</v>
      </c>
      <c r="O15" s="93"/>
      <c r="P15" s="94">
        <v>1150000</v>
      </c>
      <c r="Q15" s="95">
        <f t="shared" si="0"/>
        <v>0</v>
      </c>
      <c r="R15" s="128"/>
      <c r="S15" s="90">
        <f t="shared" si="1"/>
        <v>0</v>
      </c>
      <c r="T15" s="105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s="107" customFormat="1" ht="18" customHeight="1">
      <c r="A16" s="130"/>
      <c r="B16" s="129"/>
      <c r="C16" s="130"/>
      <c r="D16" s="130"/>
      <c r="E16" s="130"/>
      <c r="F16" s="133"/>
      <c r="G16" s="133"/>
      <c r="H16" s="99"/>
      <c r="I16" s="98"/>
      <c r="J16" s="92"/>
      <c r="K16" s="93"/>
      <c r="L16" s="96"/>
      <c r="M16" s="93"/>
      <c r="N16" s="93">
        <f>(K16+L16)*27%</f>
        <v>0</v>
      </c>
      <c r="O16" s="93"/>
      <c r="P16" s="94">
        <v>1150000</v>
      </c>
      <c r="Q16" s="95">
        <f t="shared" si="0"/>
        <v>0</v>
      </c>
      <c r="R16" s="128"/>
      <c r="S16" s="90">
        <f t="shared" si="1"/>
        <v>0</v>
      </c>
      <c r="T16" s="105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1" s="107" customFormat="1" ht="18" customHeight="1">
      <c r="A17" s="130"/>
      <c r="B17" s="129"/>
      <c r="C17" s="130"/>
      <c r="D17" s="130"/>
      <c r="E17" s="130"/>
      <c r="F17" s="133"/>
      <c r="G17" s="133"/>
      <c r="H17" s="99"/>
      <c r="I17" s="98"/>
      <c r="J17" s="92"/>
      <c r="K17" s="93"/>
      <c r="L17" s="96"/>
      <c r="M17" s="93"/>
      <c r="N17" s="93">
        <f>(K17+L17)*28%</f>
        <v>0</v>
      </c>
      <c r="O17" s="93"/>
      <c r="P17" s="94">
        <v>1150000</v>
      </c>
      <c r="Q17" s="95">
        <f t="shared" si="0"/>
        <v>0</v>
      </c>
      <c r="R17" s="128"/>
      <c r="S17" s="90">
        <f t="shared" si="1"/>
        <v>0</v>
      </c>
      <c r="T17" s="105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107" customFormat="1" ht="18" customHeight="1">
      <c r="A18" s="130"/>
      <c r="B18" s="129"/>
      <c r="C18" s="130"/>
      <c r="D18" s="130"/>
      <c r="E18" s="130"/>
      <c r="F18" s="133"/>
      <c r="G18" s="133"/>
      <c r="H18" s="100"/>
      <c r="I18" s="109"/>
      <c r="J18" s="92"/>
      <c r="K18" s="93"/>
      <c r="L18" s="96"/>
      <c r="M18" s="93"/>
      <c r="N18" s="93">
        <f>(K18+L18)*28%</f>
        <v>0</v>
      </c>
      <c r="O18" s="93"/>
      <c r="P18" s="94">
        <v>1150000</v>
      </c>
      <c r="Q18" s="95">
        <f t="shared" si="0"/>
        <v>0</v>
      </c>
      <c r="R18" s="128"/>
      <c r="S18" s="90">
        <f t="shared" si="1"/>
        <v>0</v>
      </c>
      <c r="T18" s="105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20" s="106" customFormat="1" ht="18" customHeight="1">
      <c r="A19" s="130"/>
      <c r="B19" s="129"/>
      <c r="C19" s="130"/>
      <c r="D19" s="130"/>
      <c r="E19" s="130"/>
      <c r="F19" s="133"/>
      <c r="G19" s="133"/>
      <c r="H19" s="100"/>
      <c r="I19" s="93"/>
      <c r="J19" s="92"/>
      <c r="K19" s="93"/>
      <c r="L19" s="96"/>
      <c r="M19" s="93"/>
      <c r="N19" s="93">
        <f>(K19+L19+M19)*29/100</f>
        <v>0</v>
      </c>
      <c r="O19" s="93"/>
      <c r="P19" s="94">
        <v>1150000</v>
      </c>
      <c r="Q19" s="95">
        <f t="shared" si="0"/>
        <v>0</v>
      </c>
      <c r="R19" s="128"/>
      <c r="S19" s="90">
        <f t="shared" si="1"/>
        <v>0</v>
      </c>
      <c r="T19" s="105"/>
    </row>
    <row r="20" spans="1:20" s="106" customFormat="1" ht="18" customHeight="1">
      <c r="A20" s="130"/>
      <c r="B20" s="129"/>
      <c r="C20" s="130"/>
      <c r="D20" s="130"/>
      <c r="E20" s="130"/>
      <c r="F20" s="133"/>
      <c r="G20" s="133"/>
      <c r="H20" s="100"/>
      <c r="I20" s="93"/>
      <c r="J20" s="92"/>
      <c r="K20" s="93"/>
      <c r="L20" s="96"/>
      <c r="M20" s="93"/>
      <c r="N20" s="93">
        <f>(K20+L20+M20)*29/100</f>
        <v>0</v>
      </c>
      <c r="O20" s="93"/>
      <c r="P20" s="94">
        <v>1210000</v>
      </c>
      <c r="Q20" s="95">
        <f t="shared" si="0"/>
        <v>0</v>
      </c>
      <c r="R20" s="128"/>
      <c r="S20" s="90">
        <f t="shared" si="1"/>
        <v>0</v>
      </c>
      <c r="T20" s="105"/>
    </row>
    <row r="21" spans="1:20" s="106" customFormat="1" ht="18" customHeight="1">
      <c r="A21" s="130"/>
      <c r="B21" s="129"/>
      <c r="C21" s="130"/>
      <c r="D21" s="130"/>
      <c r="E21" s="130"/>
      <c r="F21" s="133"/>
      <c r="G21" s="133"/>
      <c r="H21" s="100"/>
      <c r="I21" s="93"/>
      <c r="J21" s="92"/>
      <c r="K21" s="93"/>
      <c r="L21" s="96"/>
      <c r="M21" s="93"/>
      <c r="N21" s="93">
        <f>(K21+L21)*29%</f>
        <v>0</v>
      </c>
      <c r="O21" s="93"/>
      <c r="P21" s="94">
        <v>1210000</v>
      </c>
      <c r="Q21" s="95">
        <f t="shared" si="0"/>
        <v>0</v>
      </c>
      <c r="R21" s="128"/>
      <c r="S21" s="90">
        <f t="shared" si="1"/>
        <v>0</v>
      </c>
      <c r="T21" s="105"/>
    </row>
    <row r="22" spans="1:20" s="106" customFormat="1" ht="18" customHeight="1">
      <c r="A22" s="130"/>
      <c r="B22" s="129"/>
      <c r="C22" s="130"/>
      <c r="D22" s="130"/>
      <c r="E22" s="130"/>
      <c r="F22" s="133"/>
      <c r="G22" s="133"/>
      <c r="H22" s="100"/>
      <c r="I22" s="108"/>
      <c r="J22" s="92"/>
      <c r="K22" s="93"/>
      <c r="L22" s="96"/>
      <c r="M22" s="93"/>
      <c r="N22" s="93">
        <f>(K22+L22)*30%</f>
        <v>0</v>
      </c>
      <c r="O22" s="93"/>
      <c r="P22" s="94">
        <v>1210000</v>
      </c>
      <c r="Q22" s="95">
        <f t="shared" si="0"/>
        <v>0</v>
      </c>
      <c r="R22" s="128"/>
      <c r="S22" s="90">
        <f t="shared" si="1"/>
        <v>0</v>
      </c>
      <c r="T22" s="105"/>
    </row>
    <row r="23" spans="1:20" s="106" customFormat="1" ht="18" customHeight="1">
      <c r="A23" s="130"/>
      <c r="B23" s="129"/>
      <c r="C23" s="130"/>
      <c r="D23" s="130"/>
      <c r="E23" s="130"/>
      <c r="F23" s="134"/>
      <c r="G23" s="134"/>
      <c r="H23" s="110"/>
      <c r="I23" s="111"/>
      <c r="J23" s="112"/>
      <c r="K23" s="101"/>
      <c r="L23" s="102"/>
      <c r="M23" s="113"/>
      <c r="N23" s="101">
        <f>(K23+L23)*30%</f>
        <v>0</v>
      </c>
      <c r="O23" s="113"/>
      <c r="P23" s="103">
        <v>1300000</v>
      </c>
      <c r="Q23" s="104">
        <f t="shared" si="0"/>
        <v>0</v>
      </c>
      <c r="R23" s="128"/>
      <c r="S23" s="90">
        <f t="shared" si="1"/>
        <v>0</v>
      </c>
      <c r="T23" s="105"/>
    </row>
    <row r="24" spans="14:18" s="72" customFormat="1" ht="26.25" customHeight="1">
      <c r="N24" s="75"/>
      <c r="O24" s="119" t="s">
        <v>108</v>
      </c>
      <c r="P24" s="119"/>
      <c r="Q24" s="119"/>
      <c r="R24" s="119"/>
    </row>
    <row r="25" spans="1:18" s="72" customFormat="1" ht="19.5" customHeight="1">
      <c r="A25" s="118" t="s">
        <v>99</v>
      </c>
      <c r="B25" s="118"/>
      <c r="C25" s="118"/>
      <c r="D25" s="118"/>
      <c r="E25" s="118" t="s">
        <v>100</v>
      </c>
      <c r="F25" s="118"/>
      <c r="G25" s="118"/>
      <c r="H25" s="118"/>
      <c r="I25" s="118"/>
      <c r="J25" s="118" t="s">
        <v>101</v>
      </c>
      <c r="K25" s="118"/>
      <c r="L25" s="118"/>
      <c r="M25" s="118"/>
      <c r="N25" s="118"/>
      <c r="O25" s="118"/>
      <c r="P25" s="118" t="s">
        <v>90</v>
      </c>
      <c r="Q25" s="118"/>
      <c r="R25" s="118"/>
    </row>
    <row r="26" ht="20.25" customHeight="1">
      <c r="D26" s="81"/>
    </row>
    <row r="27" ht="20.25" customHeight="1"/>
    <row r="28" ht="20.25" customHeight="1"/>
    <row r="29" spans="5:18" s="73" customFormat="1" ht="36" customHeight="1">
      <c r="E29" s="118" t="s">
        <v>102</v>
      </c>
      <c r="F29" s="118"/>
      <c r="G29" s="118"/>
      <c r="H29" s="118"/>
      <c r="I29" s="118"/>
      <c r="J29" s="118" t="s">
        <v>103</v>
      </c>
      <c r="K29" s="118"/>
      <c r="L29" s="118"/>
      <c r="M29" s="118"/>
      <c r="N29" s="118"/>
      <c r="O29" s="118"/>
      <c r="P29" s="118" t="s">
        <v>104</v>
      </c>
      <c r="Q29" s="118"/>
      <c r="R29" s="118"/>
    </row>
  </sheetData>
  <sheetProtection/>
  <mergeCells count="34">
    <mergeCell ref="R11:R23"/>
    <mergeCell ref="B11:B23"/>
    <mergeCell ref="C11:C23"/>
    <mergeCell ref="D11:D23"/>
    <mergeCell ref="G11:G23"/>
    <mergeCell ref="A11:A23"/>
    <mergeCell ref="E11:E23"/>
    <mergeCell ref="F11:F23"/>
    <mergeCell ref="J8:J9"/>
    <mergeCell ref="A5:R5"/>
    <mergeCell ref="E6:O6"/>
    <mergeCell ref="A8:A9"/>
    <mergeCell ref="B8:B9"/>
    <mergeCell ref="C8:C9"/>
    <mergeCell ref="D8:D9"/>
    <mergeCell ref="E8:E9"/>
    <mergeCell ref="P8:P9"/>
    <mergeCell ref="O24:R24"/>
    <mergeCell ref="B1:E1"/>
    <mergeCell ref="B2:E2"/>
    <mergeCell ref="G1:Q1"/>
    <mergeCell ref="G2:Q2"/>
    <mergeCell ref="R8:R9"/>
    <mergeCell ref="F8:G8"/>
    <mergeCell ref="H8:I8"/>
    <mergeCell ref="K8:O8"/>
    <mergeCell ref="Q8:Q9"/>
    <mergeCell ref="E29:I29"/>
    <mergeCell ref="P29:R29"/>
    <mergeCell ref="J25:O25"/>
    <mergeCell ref="J29:O29"/>
    <mergeCell ref="A25:D25"/>
    <mergeCell ref="E25:I25"/>
    <mergeCell ref="P25:R25"/>
  </mergeCells>
  <printOptions/>
  <pageMargins left="0.2362204724409449" right="0.15748031496062992" top="0.31496062992125984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5"/>
  <sheetViews>
    <sheetView zoomScalePageLayoutView="0" workbookViewId="0" topLeftCell="A7">
      <selection activeCell="H11" sqref="H11:H12"/>
    </sheetView>
  </sheetViews>
  <sheetFormatPr defaultColWidth="9.00390625" defaultRowHeight="15.75"/>
  <cols>
    <col min="1" max="1" width="2.25390625" style="0" customWidth="1"/>
    <col min="2" max="2" width="12.75390625" style="0" customWidth="1"/>
    <col min="3" max="3" width="7.50390625" style="0" customWidth="1"/>
    <col min="4" max="4" width="3.25390625" style="0" customWidth="1"/>
    <col min="5" max="5" width="4.25390625" style="0" customWidth="1"/>
    <col min="6" max="6" width="4.875" style="0" customWidth="1"/>
    <col min="7" max="7" width="6.50390625" style="0" customWidth="1"/>
    <col min="8" max="8" width="5.00390625" style="0" customWidth="1"/>
    <col min="9" max="9" width="5.375" style="0" customWidth="1"/>
    <col min="10" max="10" width="6.25390625" style="0" customWidth="1"/>
    <col min="11" max="11" width="6.50390625" style="0" customWidth="1"/>
    <col min="12" max="12" width="5.25390625" style="0" customWidth="1"/>
    <col min="13" max="13" width="6.25390625" style="0" customWidth="1"/>
    <col min="14" max="14" width="3.50390625" style="0" customWidth="1"/>
    <col min="15" max="16" width="4.375" style="0" customWidth="1"/>
    <col min="17" max="17" width="6.125" style="0" customWidth="1"/>
    <col min="18" max="18" width="4.75390625" style="0" customWidth="1"/>
    <col min="19" max="19" width="7.375" style="0" customWidth="1"/>
    <col min="20" max="20" width="5.625" style="0" customWidth="1"/>
    <col min="21" max="21" width="5.125" style="0" customWidth="1"/>
    <col min="22" max="22" width="5.00390625" style="0" customWidth="1"/>
    <col min="23" max="23" width="11.75390625" style="0" customWidth="1"/>
    <col min="24" max="24" width="4.50390625" style="0" customWidth="1"/>
    <col min="25" max="25" width="3.875" style="0" customWidth="1"/>
    <col min="26" max="26" width="4.375" style="0" customWidth="1"/>
    <col min="27" max="27" width="9.375" style="0" customWidth="1"/>
    <col min="28" max="28" width="7.625" style="0" customWidth="1"/>
    <col min="29" max="56" width="9.00390625" style="41" customWidth="1"/>
  </cols>
  <sheetData>
    <row r="1" spans="2:26" ht="16.5">
      <c r="B1" s="71" t="s">
        <v>88</v>
      </c>
      <c r="C1" s="71"/>
      <c r="D1" s="71"/>
      <c r="E1" s="71"/>
      <c r="G1" s="120" t="s">
        <v>0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2:26" ht="16.5">
      <c r="B2" s="138" t="s">
        <v>106</v>
      </c>
      <c r="C2" s="138"/>
      <c r="D2" s="138"/>
      <c r="E2" s="138"/>
      <c r="G2" s="120" t="s">
        <v>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56" s="5" customFormat="1" ht="15.75">
      <c r="A3" s="5" t="s">
        <v>62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1:56" s="5" customFormat="1" ht="15.75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s="5" customFormat="1" ht="15.75">
      <c r="A5" s="139" t="s">
        <v>95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8" customFormat="1" ht="18.75">
      <c r="A6" s="10"/>
      <c r="B6" s="10"/>
      <c r="C6" s="10"/>
      <c r="D6" s="10"/>
      <c r="E6" s="127" t="s">
        <v>92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0"/>
      <c r="X6" s="10"/>
      <c r="Y6" s="10"/>
      <c r="Z6" s="10"/>
      <c r="AA6" s="10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</row>
    <row r="7" spans="1:56" s="5" customFormat="1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</row>
    <row r="8" spans="1:56" s="18" customFormat="1" ht="72" customHeight="1">
      <c r="A8" s="136" t="s">
        <v>2</v>
      </c>
      <c r="B8" s="136" t="s">
        <v>3</v>
      </c>
      <c r="C8" s="136" t="s">
        <v>4</v>
      </c>
      <c r="D8" s="136" t="s">
        <v>9</v>
      </c>
      <c r="E8" s="137" t="s">
        <v>10</v>
      </c>
      <c r="F8" s="136" t="s">
        <v>11</v>
      </c>
      <c r="G8" s="136"/>
      <c r="H8" s="136" t="s">
        <v>12</v>
      </c>
      <c r="I8" s="136"/>
      <c r="J8" s="136" t="s">
        <v>13</v>
      </c>
      <c r="K8" s="136"/>
      <c r="L8" s="136" t="s">
        <v>14</v>
      </c>
      <c r="M8" s="136"/>
      <c r="N8" s="136" t="s">
        <v>15</v>
      </c>
      <c r="O8" s="136"/>
      <c r="P8" s="136" t="s">
        <v>16</v>
      </c>
      <c r="Q8" s="136"/>
      <c r="R8" s="137" t="s">
        <v>39</v>
      </c>
      <c r="S8" s="136" t="s">
        <v>41</v>
      </c>
      <c r="T8" s="136" t="s">
        <v>18</v>
      </c>
      <c r="U8" s="136" t="s">
        <v>5</v>
      </c>
      <c r="V8" s="136" t="s">
        <v>6</v>
      </c>
      <c r="W8" s="136" t="s">
        <v>42</v>
      </c>
      <c r="X8" s="136"/>
      <c r="Y8" s="136"/>
      <c r="Z8" s="136"/>
      <c r="AA8" s="135" t="s">
        <v>65</v>
      </c>
      <c r="AB8" s="135" t="s">
        <v>20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56" s="18" customFormat="1" ht="120" customHeight="1">
      <c r="A9" s="136"/>
      <c r="B9" s="136"/>
      <c r="C9" s="136"/>
      <c r="D9" s="136"/>
      <c r="E9" s="137"/>
      <c r="F9" s="17" t="s">
        <v>21</v>
      </c>
      <c r="G9" s="17" t="s">
        <v>22</v>
      </c>
      <c r="H9" s="17" t="s">
        <v>23</v>
      </c>
      <c r="I9" s="17" t="s">
        <v>22</v>
      </c>
      <c r="J9" s="17" t="s">
        <v>24</v>
      </c>
      <c r="K9" s="17" t="s">
        <v>22</v>
      </c>
      <c r="L9" s="17" t="s">
        <v>24</v>
      </c>
      <c r="M9" s="17" t="s">
        <v>22</v>
      </c>
      <c r="N9" s="17" t="s">
        <v>23</v>
      </c>
      <c r="O9" s="17" t="s">
        <v>22</v>
      </c>
      <c r="P9" s="17" t="s">
        <v>23</v>
      </c>
      <c r="Q9" s="17" t="s">
        <v>22</v>
      </c>
      <c r="R9" s="137"/>
      <c r="S9" s="136"/>
      <c r="T9" s="136"/>
      <c r="U9" s="136"/>
      <c r="V9" s="136"/>
      <c r="W9" s="17" t="s">
        <v>64</v>
      </c>
      <c r="X9" s="24" t="s">
        <v>66</v>
      </c>
      <c r="Y9" s="17" t="s">
        <v>43</v>
      </c>
      <c r="Z9" s="17" t="s">
        <v>44</v>
      </c>
      <c r="AA9" s="135"/>
      <c r="AB9" s="135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</row>
    <row r="10" spans="1:56" s="29" customFormat="1" ht="15" customHeight="1">
      <c r="A10" s="28"/>
      <c r="B10" s="28" t="s">
        <v>7</v>
      </c>
      <c r="C10" s="28">
        <v>1</v>
      </c>
      <c r="D10" s="28">
        <v>2</v>
      </c>
      <c r="E10" s="28">
        <v>3</v>
      </c>
      <c r="F10" s="28">
        <v>4</v>
      </c>
      <c r="G10" s="28">
        <v>5</v>
      </c>
      <c r="H10" s="28">
        <v>6</v>
      </c>
      <c r="I10" s="28">
        <v>7</v>
      </c>
      <c r="J10" s="28">
        <v>8</v>
      </c>
      <c r="K10" s="28">
        <v>9</v>
      </c>
      <c r="L10" s="28">
        <v>10</v>
      </c>
      <c r="M10" s="28">
        <v>11</v>
      </c>
      <c r="N10" s="28">
        <v>12</v>
      </c>
      <c r="O10" s="28">
        <v>13</v>
      </c>
      <c r="P10" s="28">
        <v>14</v>
      </c>
      <c r="Q10" s="28">
        <v>15</v>
      </c>
      <c r="R10" s="28">
        <v>16</v>
      </c>
      <c r="S10" s="28">
        <v>17</v>
      </c>
      <c r="T10" s="28">
        <v>18</v>
      </c>
      <c r="U10" s="28">
        <v>19</v>
      </c>
      <c r="V10" s="28">
        <v>20</v>
      </c>
      <c r="W10" s="28">
        <v>21</v>
      </c>
      <c r="X10" s="28">
        <v>22</v>
      </c>
      <c r="Y10" s="28">
        <v>23</v>
      </c>
      <c r="Z10" s="28">
        <v>24</v>
      </c>
      <c r="AA10" s="28">
        <v>25</v>
      </c>
      <c r="AB10" s="28">
        <v>26</v>
      </c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</row>
    <row r="11" spans="1:33" ht="35.25" customHeight="1">
      <c r="A11" s="145">
        <v>1</v>
      </c>
      <c r="B11" s="145">
        <f>1a!B11:B12</f>
        <v>0</v>
      </c>
      <c r="C11" s="149">
        <f>1a!C11:C12</f>
        <v>0</v>
      </c>
      <c r="D11" s="145">
        <f>1a!D11:D12</f>
        <v>0</v>
      </c>
      <c r="E11" s="145"/>
      <c r="F11" s="145">
        <f>1a!F11:F12</f>
        <v>0</v>
      </c>
      <c r="G11" s="143">
        <f>1a!G11:G12</f>
        <v>0</v>
      </c>
      <c r="H11" s="145"/>
      <c r="I11" s="143"/>
      <c r="J11" s="153">
        <f>3!N23</f>
        <v>0</v>
      </c>
      <c r="K11" s="155"/>
      <c r="L11" s="157">
        <f>3!L23</f>
        <v>0</v>
      </c>
      <c r="M11" s="155"/>
      <c r="N11" s="145"/>
      <c r="O11" s="145"/>
      <c r="P11" s="79">
        <f>3!S19</f>
        <v>0</v>
      </c>
      <c r="Q11" s="80"/>
      <c r="R11" s="140"/>
      <c r="S11" s="140">
        <f>3!R11:R23</f>
        <v>0</v>
      </c>
      <c r="T11" s="145">
        <f>1a!S11:S12</f>
        <v>0</v>
      </c>
      <c r="U11" s="145">
        <f>1a!V11:V12</f>
        <v>0</v>
      </c>
      <c r="V11" s="147">
        <f>1a!U11:U12</f>
        <v>0</v>
      </c>
      <c r="W11" s="159">
        <f>1a!W11:W12</f>
        <v>0</v>
      </c>
      <c r="X11" s="140">
        <v>0</v>
      </c>
      <c r="Y11" s="140">
        <v>0</v>
      </c>
      <c r="Z11" s="140">
        <v>0</v>
      </c>
      <c r="AA11" s="151">
        <f>W11</f>
        <v>0</v>
      </c>
      <c r="AB11" s="145" t="str">
        <f>1a!AA11:AA12</f>
        <v>Theo điểm e Khoản 1 Điều 6 Nghị định 108</v>
      </c>
      <c r="AD11" s="53"/>
      <c r="AE11" s="54"/>
      <c r="AF11" s="53"/>
      <c r="AG11" s="53"/>
    </row>
    <row r="12" spans="1:33" ht="35.25" customHeight="1">
      <c r="A12" s="146"/>
      <c r="B12" s="146"/>
      <c r="C12" s="150"/>
      <c r="D12" s="146"/>
      <c r="E12" s="146"/>
      <c r="F12" s="146"/>
      <c r="G12" s="144"/>
      <c r="H12" s="146"/>
      <c r="I12" s="144"/>
      <c r="J12" s="154"/>
      <c r="K12" s="156"/>
      <c r="L12" s="158"/>
      <c r="M12" s="156"/>
      <c r="N12" s="146"/>
      <c r="O12" s="146"/>
      <c r="P12" s="77">
        <f>3!S21</f>
        <v>0</v>
      </c>
      <c r="Q12" s="78"/>
      <c r="R12" s="141"/>
      <c r="S12" s="141"/>
      <c r="T12" s="146"/>
      <c r="U12" s="146"/>
      <c r="V12" s="148"/>
      <c r="W12" s="160"/>
      <c r="X12" s="141"/>
      <c r="Y12" s="141"/>
      <c r="Z12" s="141"/>
      <c r="AA12" s="152"/>
      <c r="AB12" s="146"/>
      <c r="AD12" s="53"/>
      <c r="AE12" s="54"/>
      <c r="AF12" s="53"/>
      <c r="AG12" s="53"/>
    </row>
    <row r="13" spans="19:27" s="72" customFormat="1" ht="26.25" customHeight="1">
      <c r="S13" s="74"/>
      <c r="V13" s="142" t="s">
        <v>107</v>
      </c>
      <c r="W13" s="142"/>
      <c r="X13" s="142"/>
      <c r="Y13" s="142"/>
      <c r="Z13" s="142"/>
      <c r="AA13" s="142"/>
    </row>
    <row r="14" spans="1:27" s="72" customFormat="1" ht="19.5" customHeight="1">
      <c r="A14" s="118" t="s">
        <v>99</v>
      </c>
      <c r="B14" s="118"/>
      <c r="C14" s="118"/>
      <c r="D14" s="118"/>
      <c r="E14" s="118"/>
      <c r="F14" s="118"/>
      <c r="G14" s="118"/>
      <c r="H14" s="118" t="s">
        <v>100</v>
      </c>
      <c r="I14" s="118"/>
      <c r="J14" s="118"/>
      <c r="K14" s="118"/>
      <c r="L14" s="118"/>
      <c r="M14" s="118"/>
      <c r="N14" s="118" t="s">
        <v>101</v>
      </c>
      <c r="O14" s="118"/>
      <c r="P14" s="118"/>
      <c r="Q14" s="118"/>
      <c r="R14" s="118"/>
      <c r="S14" s="118"/>
      <c r="T14" s="118"/>
      <c r="V14" s="118" t="s">
        <v>90</v>
      </c>
      <c r="W14" s="118"/>
      <c r="X14" s="118"/>
      <c r="Y14" s="118"/>
      <c r="Z14" s="118"/>
      <c r="AA14" s="118"/>
    </row>
    <row r="15" spans="11:56" ht="36" customHeight="1">
      <c r="K15" s="32"/>
      <c r="L15" s="3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1:56" ht="36" customHeight="1">
      <c r="K16" s="32"/>
      <c r="L16" s="3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1:56" ht="11.25" customHeight="1">
      <c r="K17" s="32"/>
      <c r="L17" s="3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8:27" s="73" customFormat="1" ht="36" customHeight="1">
      <c r="H18" s="118" t="s">
        <v>102</v>
      </c>
      <c r="I18" s="118"/>
      <c r="J18" s="118"/>
      <c r="K18" s="118"/>
      <c r="L18" s="118"/>
      <c r="M18" s="118"/>
      <c r="N18" s="118" t="s">
        <v>103</v>
      </c>
      <c r="O18" s="118"/>
      <c r="P18" s="118"/>
      <c r="Q18" s="118"/>
      <c r="R18" s="118"/>
      <c r="S18" s="118"/>
      <c r="T18" s="118"/>
      <c r="V18" s="118" t="s">
        <v>104</v>
      </c>
      <c r="W18" s="118"/>
      <c r="X18" s="118"/>
      <c r="Y18" s="118"/>
      <c r="Z18" s="118"/>
      <c r="AA18" s="118"/>
    </row>
    <row r="19" spans="1:33" ht="18.75">
      <c r="A19" s="1"/>
      <c r="AD19" s="53"/>
      <c r="AE19" s="54"/>
      <c r="AF19" s="53"/>
      <c r="AG19" s="53"/>
    </row>
    <row r="20" spans="1:33" ht="18.75">
      <c r="A20" s="3"/>
      <c r="B20" s="2"/>
      <c r="AD20" s="53"/>
      <c r="AE20" s="53"/>
      <c r="AF20" s="53"/>
      <c r="AG20" s="53"/>
    </row>
    <row r="21" ht="15.75">
      <c r="A21" s="4" t="s">
        <v>31</v>
      </c>
    </row>
    <row r="22" ht="15.75">
      <c r="A22" s="1" t="s">
        <v>45</v>
      </c>
    </row>
    <row r="23" spans="30:32" ht="18.75">
      <c r="AD23" s="54"/>
      <c r="AE23" s="54"/>
      <c r="AF23" s="54"/>
    </row>
    <row r="24" spans="30:32" ht="18.75">
      <c r="AD24" s="54"/>
      <c r="AE24" s="54"/>
      <c r="AF24" s="54"/>
    </row>
    <row r="25" spans="30:32" ht="18.75">
      <c r="AD25" s="54"/>
      <c r="AE25" s="54"/>
      <c r="AF25" s="54"/>
    </row>
    <row r="26" spans="30:32" ht="18.75">
      <c r="AD26" s="54"/>
      <c r="AE26" s="54"/>
      <c r="AF26" s="54"/>
    </row>
    <row r="27" spans="30:32" ht="18.75">
      <c r="AD27" s="54"/>
      <c r="AE27" s="54"/>
      <c r="AF27" s="54"/>
    </row>
    <row r="28" spans="30:32" ht="18.75">
      <c r="AD28" s="54"/>
      <c r="AE28" s="54"/>
      <c r="AF28" s="54"/>
    </row>
    <row r="29" spans="30:32" ht="18.75">
      <c r="AD29" s="54"/>
      <c r="AE29" s="54"/>
      <c r="AF29" s="54"/>
    </row>
    <row r="30" spans="30:32" ht="18.75">
      <c r="AD30" s="54"/>
      <c r="AE30" s="54"/>
      <c r="AF30" s="54"/>
    </row>
    <row r="31" spans="30:32" ht="18.75">
      <c r="AD31" s="54"/>
      <c r="AE31" s="54"/>
      <c r="AF31" s="54"/>
    </row>
    <row r="32" spans="30:32" ht="18.75">
      <c r="AD32" s="54"/>
      <c r="AE32" s="54"/>
      <c r="AF32" s="54"/>
    </row>
    <row r="33" spans="30:32" ht="18.75">
      <c r="AD33" s="54"/>
      <c r="AE33" s="54"/>
      <c r="AF33" s="54"/>
    </row>
    <row r="34" spans="30:32" ht="18.75">
      <c r="AD34" s="54"/>
      <c r="AE34" s="54"/>
      <c r="AF34" s="54"/>
    </row>
    <row r="35" spans="30:32" ht="18.75">
      <c r="AD35" s="54"/>
      <c r="AE35" s="54"/>
      <c r="AF35" s="54"/>
    </row>
    <row r="36" spans="30:32" ht="18.75">
      <c r="AD36" s="54"/>
      <c r="AE36" s="54"/>
      <c r="AF36" s="54"/>
    </row>
    <row r="45" ht="15.75">
      <c r="M45" s="20"/>
    </row>
  </sheetData>
  <sheetProtection/>
  <mergeCells count="59">
    <mergeCell ref="AA11:AA12"/>
    <mergeCell ref="AB11:AB12"/>
    <mergeCell ref="N11:N12"/>
    <mergeCell ref="H11:H12"/>
    <mergeCell ref="I11:I12"/>
    <mergeCell ref="J11:J12"/>
    <mergeCell ref="K11:K12"/>
    <mergeCell ref="L11:L12"/>
    <mergeCell ref="M11:M12"/>
    <mergeCell ref="W11:W12"/>
    <mergeCell ref="U11:U12"/>
    <mergeCell ref="A11:A12"/>
    <mergeCell ref="B11:B12"/>
    <mergeCell ref="C11:C12"/>
    <mergeCell ref="D11:D12"/>
    <mergeCell ref="E11:E12"/>
    <mergeCell ref="F11:F12"/>
    <mergeCell ref="X11:X12"/>
    <mergeCell ref="Y11:Y12"/>
    <mergeCell ref="Z11:Z12"/>
    <mergeCell ref="V13:AA13"/>
    <mergeCell ref="G11:G12"/>
    <mergeCell ref="O11:O12"/>
    <mergeCell ref="R11:R12"/>
    <mergeCell ref="S11:S12"/>
    <mergeCell ref="V11:V12"/>
    <mergeCell ref="T11:T12"/>
    <mergeCell ref="A8:A9"/>
    <mergeCell ref="R8:R9"/>
    <mergeCell ref="T8:T9"/>
    <mergeCell ref="U8:U9"/>
    <mergeCell ref="V8:V9"/>
    <mergeCell ref="L8:M8"/>
    <mergeCell ref="N8:O8"/>
    <mergeCell ref="B8:B9"/>
    <mergeCell ref="C8:C9"/>
    <mergeCell ref="D8:D9"/>
    <mergeCell ref="G1:Z1"/>
    <mergeCell ref="G2:Z2"/>
    <mergeCell ref="E6:V6"/>
    <mergeCell ref="B2:E2"/>
    <mergeCell ref="A4:AB4"/>
    <mergeCell ref="A5:AB5"/>
    <mergeCell ref="A14:G14"/>
    <mergeCell ref="AB8:AB9"/>
    <mergeCell ref="P8:Q8"/>
    <mergeCell ref="S8:S9"/>
    <mergeCell ref="E8:E9"/>
    <mergeCell ref="F8:G8"/>
    <mergeCell ref="H8:I8"/>
    <mergeCell ref="J8:K8"/>
    <mergeCell ref="W8:Z8"/>
    <mergeCell ref="AA8:AA9"/>
    <mergeCell ref="N14:T14"/>
    <mergeCell ref="V14:AA14"/>
    <mergeCell ref="N18:T18"/>
    <mergeCell ref="V18:AA18"/>
    <mergeCell ref="H14:M14"/>
    <mergeCell ref="H18:M18"/>
  </mergeCells>
  <printOptions horizontalCentered="1"/>
  <pageMargins left="0.2755905511811024" right="0.15748031496062992" top="0.35433070866141736" bottom="0.1968503937007874" header="0.1968503937007874" footer="0.1968503937007874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0"/>
  <sheetViews>
    <sheetView zoomScalePageLayoutView="0" workbookViewId="0" topLeftCell="A4">
      <selection activeCell="H13" sqref="H13"/>
    </sheetView>
  </sheetViews>
  <sheetFormatPr defaultColWidth="9.00390625" defaultRowHeight="15.75"/>
  <cols>
    <col min="1" max="1" width="2.875" style="0" customWidth="1"/>
    <col min="2" max="2" width="13.75390625" style="0" customWidth="1"/>
    <col min="3" max="3" width="8.625" style="0" customWidth="1"/>
    <col min="4" max="4" width="5.25390625" style="0" customWidth="1"/>
    <col min="5" max="5" width="5.50390625" style="0" customWidth="1"/>
    <col min="6" max="6" width="4.75390625" style="0" customWidth="1"/>
    <col min="7" max="7" width="5.75390625" style="0" customWidth="1"/>
    <col min="8" max="8" width="3.00390625" style="0" customWidth="1"/>
    <col min="9" max="9" width="5.125" style="0" customWidth="1"/>
    <col min="10" max="10" width="4.125" style="0" customWidth="1"/>
    <col min="11" max="11" width="5.50390625" style="0" customWidth="1"/>
    <col min="12" max="12" width="4.25390625" style="0" customWidth="1"/>
    <col min="13" max="13" width="5.50390625" style="0" customWidth="1"/>
    <col min="14" max="14" width="2.75390625" style="0" customWidth="1"/>
    <col min="15" max="15" width="2.375" style="0" customWidth="1"/>
    <col min="16" max="16" width="5.00390625" style="0" customWidth="1"/>
    <col min="17" max="17" width="7.50390625" style="0" customWidth="1"/>
    <col min="18" max="18" width="7.25390625" style="0" customWidth="1"/>
    <col min="19" max="19" width="6.125" style="0" customWidth="1"/>
    <col min="20" max="20" width="2.75390625" style="0" customWidth="1"/>
    <col min="21" max="21" width="5.25390625" style="0" customWidth="1"/>
    <col min="22" max="22" width="5.875" style="0" customWidth="1"/>
    <col min="23" max="23" width="10.125" style="0" customWidth="1"/>
    <col min="24" max="24" width="7.875" style="0" customWidth="1"/>
    <col min="25" max="26" width="7.625" style="0" customWidth="1"/>
    <col min="27" max="27" width="8.25390625" style="0" customWidth="1"/>
    <col min="28" max="100" width="9.00390625" style="41" customWidth="1"/>
  </cols>
  <sheetData>
    <row r="1" spans="2:26" ht="16.5">
      <c r="B1" s="120" t="s">
        <v>88</v>
      </c>
      <c r="C1" s="120"/>
      <c r="D1" s="120"/>
      <c r="E1" s="120"/>
      <c r="G1" s="120" t="s">
        <v>0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2:26" ht="16.5">
      <c r="B2" s="120" t="s">
        <v>106</v>
      </c>
      <c r="C2" s="120"/>
      <c r="D2" s="120"/>
      <c r="E2" s="120"/>
      <c r="G2" s="120" t="s">
        <v>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4" spans="1:100" s="8" customFormat="1" ht="18.75">
      <c r="A4" s="164" t="s">
        <v>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</row>
    <row r="5" spans="1:100" s="8" customFormat="1" ht="18.75">
      <c r="A5" s="164" t="s">
        <v>96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</row>
    <row r="6" spans="1:100" s="8" customFormat="1" ht="18.75">
      <c r="A6" s="10"/>
      <c r="B6" s="10"/>
      <c r="C6" s="10"/>
      <c r="D6" s="10"/>
      <c r="E6" s="127" t="s">
        <v>93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0"/>
      <c r="X6" s="10"/>
      <c r="Y6" s="10"/>
      <c r="Z6" s="10"/>
      <c r="AA6" s="10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</row>
    <row r="7" spans="1:27" ht="17.2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</row>
    <row r="8" spans="1:100" s="21" customFormat="1" ht="63.75" customHeight="1">
      <c r="A8" s="161" t="s">
        <v>2</v>
      </c>
      <c r="B8" s="161" t="s">
        <v>3</v>
      </c>
      <c r="C8" s="161" t="s">
        <v>4</v>
      </c>
      <c r="D8" s="161" t="s">
        <v>9</v>
      </c>
      <c r="E8" s="161" t="s">
        <v>10</v>
      </c>
      <c r="F8" s="161" t="s">
        <v>11</v>
      </c>
      <c r="G8" s="161"/>
      <c r="H8" s="161" t="s">
        <v>12</v>
      </c>
      <c r="I8" s="161"/>
      <c r="J8" s="161" t="s">
        <v>13</v>
      </c>
      <c r="K8" s="161"/>
      <c r="L8" s="161" t="s">
        <v>14</v>
      </c>
      <c r="M8" s="161"/>
      <c r="N8" s="161" t="s">
        <v>15</v>
      </c>
      <c r="O8" s="161"/>
      <c r="P8" s="161" t="s">
        <v>16</v>
      </c>
      <c r="Q8" s="161"/>
      <c r="R8" s="161" t="s">
        <v>17</v>
      </c>
      <c r="S8" s="161" t="s">
        <v>18</v>
      </c>
      <c r="T8" s="161"/>
      <c r="U8" s="161" t="s">
        <v>6</v>
      </c>
      <c r="V8" s="161" t="s">
        <v>5</v>
      </c>
      <c r="W8" s="161" t="s">
        <v>19</v>
      </c>
      <c r="X8" s="161"/>
      <c r="Y8" s="161"/>
      <c r="Z8" s="161"/>
      <c r="AA8" s="161" t="s">
        <v>20</v>
      </c>
      <c r="AB8" s="4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</row>
    <row r="9" spans="1:100" s="21" customFormat="1" ht="76.5" customHeight="1">
      <c r="A9" s="161"/>
      <c r="B9" s="161"/>
      <c r="C9" s="161"/>
      <c r="D9" s="161"/>
      <c r="E9" s="161"/>
      <c r="F9" s="22" t="s">
        <v>21</v>
      </c>
      <c r="G9" s="22" t="s">
        <v>22</v>
      </c>
      <c r="H9" s="22" t="s">
        <v>23</v>
      </c>
      <c r="I9" s="22" t="s">
        <v>22</v>
      </c>
      <c r="J9" s="22" t="s">
        <v>24</v>
      </c>
      <c r="K9" s="22" t="s">
        <v>22</v>
      </c>
      <c r="L9" s="22" t="s">
        <v>24</v>
      </c>
      <c r="M9" s="22" t="s">
        <v>22</v>
      </c>
      <c r="N9" s="22" t="s">
        <v>23</v>
      </c>
      <c r="O9" s="23" t="s">
        <v>22</v>
      </c>
      <c r="P9" s="22" t="s">
        <v>23</v>
      </c>
      <c r="Q9" s="22" t="s">
        <v>22</v>
      </c>
      <c r="R9" s="161"/>
      <c r="S9" s="22" t="s">
        <v>25</v>
      </c>
      <c r="T9" s="22" t="s">
        <v>67</v>
      </c>
      <c r="U9" s="161"/>
      <c r="V9" s="161"/>
      <c r="W9" s="22" t="s">
        <v>26</v>
      </c>
      <c r="X9" s="22" t="s">
        <v>27</v>
      </c>
      <c r="Y9" s="22" t="s">
        <v>28</v>
      </c>
      <c r="Z9" s="22" t="s">
        <v>29</v>
      </c>
      <c r="AA9" s="161"/>
      <c r="AB9" s="43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</row>
    <row r="10" spans="1:100" s="34" customFormat="1" ht="16.5" customHeight="1">
      <c r="A10" s="33"/>
      <c r="B10" s="33" t="s">
        <v>7</v>
      </c>
      <c r="C10" s="33">
        <v>1</v>
      </c>
      <c r="D10" s="33">
        <v>2</v>
      </c>
      <c r="E10" s="33">
        <v>3</v>
      </c>
      <c r="F10" s="33">
        <v>4</v>
      </c>
      <c r="G10" s="33">
        <v>5</v>
      </c>
      <c r="H10" s="33">
        <v>6</v>
      </c>
      <c r="I10" s="33">
        <v>7</v>
      </c>
      <c r="J10" s="33">
        <v>8</v>
      </c>
      <c r="K10" s="33">
        <v>9</v>
      </c>
      <c r="L10" s="33">
        <v>10</v>
      </c>
      <c r="M10" s="33">
        <v>11</v>
      </c>
      <c r="N10" s="33">
        <v>12</v>
      </c>
      <c r="O10" s="33">
        <v>13</v>
      </c>
      <c r="P10" s="33">
        <v>14</v>
      </c>
      <c r="Q10" s="33">
        <v>15</v>
      </c>
      <c r="R10" s="33">
        <v>16</v>
      </c>
      <c r="S10" s="33">
        <v>17</v>
      </c>
      <c r="T10" s="33">
        <v>18</v>
      </c>
      <c r="U10" s="33">
        <v>19</v>
      </c>
      <c r="V10" s="33">
        <v>20</v>
      </c>
      <c r="W10" s="33">
        <v>21</v>
      </c>
      <c r="X10" s="33">
        <v>22</v>
      </c>
      <c r="Y10" s="33">
        <v>23</v>
      </c>
      <c r="Z10" s="33">
        <v>24</v>
      </c>
      <c r="AA10" s="33">
        <v>25</v>
      </c>
      <c r="AB10" s="45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</row>
    <row r="11" spans="1:100" s="19" customFormat="1" ht="40.5" customHeight="1">
      <c r="A11" s="169">
        <v>1</v>
      </c>
      <c r="B11" s="169">
        <f>3!A11</f>
        <v>0</v>
      </c>
      <c r="C11" s="182">
        <f>3!B11</f>
        <v>0</v>
      </c>
      <c r="D11" s="169"/>
      <c r="E11" s="169"/>
      <c r="F11" s="169"/>
      <c r="G11" s="171"/>
      <c r="H11" s="169"/>
      <c r="I11" s="171"/>
      <c r="J11" s="169"/>
      <c r="K11" s="171"/>
      <c r="L11" s="174"/>
      <c r="M11" s="171"/>
      <c r="N11" s="169"/>
      <c r="O11" s="169"/>
      <c r="P11" s="114">
        <f>2!P11</f>
        <v>0</v>
      </c>
      <c r="Q11" s="115">
        <f>2!Q11</f>
        <v>0</v>
      </c>
      <c r="R11" s="176">
        <f>2!S11:S12</f>
        <v>0</v>
      </c>
      <c r="S11" s="169"/>
      <c r="T11" s="178"/>
      <c r="U11" s="180"/>
      <c r="V11" s="169">
        <f>3!D11</f>
        <v>0</v>
      </c>
      <c r="W11" s="165">
        <f>X11+Y11+Z11</f>
        <v>0</v>
      </c>
      <c r="X11" s="167">
        <f>8*R11</f>
        <v>0</v>
      </c>
      <c r="Y11" s="167">
        <f>5*R11</f>
        <v>0</v>
      </c>
      <c r="Z11" s="167">
        <f>(12*1/2)*R11</f>
        <v>0</v>
      </c>
      <c r="AA11" s="169" t="s">
        <v>91</v>
      </c>
      <c r="AB11" s="47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</row>
    <row r="12" spans="1:100" s="40" customFormat="1" ht="40.5" customHeight="1">
      <c r="A12" s="170"/>
      <c r="B12" s="170"/>
      <c r="C12" s="183"/>
      <c r="D12" s="170"/>
      <c r="E12" s="170"/>
      <c r="F12" s="170"/>
      <c r="G12" s="173"/>
      <c r="H12" s="170"/>
      <c r="I12" s="172"/>
      <c r="J12" s="170"/>
      <c r="K12" s="173"/>
      <c r="L12" s="175"/>
      <c r="M12" s="173"/>
      <c r="N12" s="170"/>
      <c r="O12" s="170"/>
      <c r="P12" s="114">
        <f>2!P12</f>
        <v>0</v>
      </c>
      <c r="Q12" s="115">
        <f>2!Q12</f>
        <v>0</v>
      </c>
      <c r="R12" s="177"/>
      <c r="S12" s="170"/>
      <c r="T12" s="179"/>
      <c r="U12" s="181"/>
      <c r="V12" s="170"/>
      <c r="W12" s="166"/>
      <c r="X12" s="168"/>
      <c r="Y12" s="168"/>
      <c r="Z12" s="168"/>
      <c r="AA12" s="170"/>
      <c r="AB12" s="47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</row>
    <row r="13" spans="1:100" s="38" customFormat="1" ht="25.5" customHeight="1">
      <c r="A13" s="37"/>
      <c r="B13" s="162" t="s">
        <v>30</v>
      </c>
      <c r="C13" s="162"/>
      <c r="D13" s="16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9"/>
      <c r="X13" s="39"/>
      <c r="Y13" s="39"/>
      <c r="Z13" s="39"/>
      <c r="AA13" s="37"/>
      <c r="AB13" s="4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</row>
    <row r="14" spans="19:27" s="72" customFormat="1" ht="26.25" customHeight="1">
      <c r="S14" s="74"/>
      <c r="V14" s="142" t="s">
        <v>97</v>
      </c>
      <c r="W14" s="142"/>
      <c r="X14" s="142"/>
      <c r="Y14" s="142"/>
      <c r="Z14" s="142"/>
      <c r="AA14" s="142"/>
    </row>
    <row r="15" spans="1:27" s="72" customFormat="1" ht="19.5" customHeight="1">
      <c r="A15" s="118" t="s">
        <v>99</v>
      </c>
      <c r="B15" s="118"/>
      <c r="C15" s="118"/>
      <c r="D15" s="118"/>
      <c r="E15" s="118"/>
      <c r="G15" s="118" t="s">
        <v>100</v>
      </c>
      <c r="H15" s="118"/>
      <c r="I15" s="118"/>
      <c r="J15" s="118"/>
      <c r="K15" s="118"/>
      <c r="L15" s="118"/>
      <c r="N15" s="118" t="s">
        <v>101</v>
      </c>
      <c r="O15" s="118"/>
      <c r="P15" s="118"/>
      <c r="Q15" s="118"/>
      <c r="R15" s="118"/>
      <c r="S15" s="118"/>
      <c r="T15" s="118"/>
      <c r="V15" s="118" t="s">
        <v>90</v>
      </c>
      <c r="W15" s="118"/>
      <c r="X15" s="118"/>
      <c r="Y15" s="118"/>
      <c r="Z15" s="118"/>
      <c r="AA15" s="118"/>
    </row>
    <row r="16" spans="11:100" ht="36" customHeight="1">
      <c r="K16" s="32"/>
      <c r="L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1:100" ht="36" customHeight="1">
      <c r="K17" s="32"/>
      <c r="L17" s="32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1:100" ht="36" customHeight="1">
      <c r="K18" s="32"/>
      <c r="L18" s="32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7:27" s="73" customFormat="1" ht="36" customHeight="1">
      <c r="G19" s="118" t="s">
        <v>102</v>
      </c>
      <c r="H19" s="118"/>
      <c r="I19" s="118"/>
      <c r="J19" s="118"/>
      <c r="K19" s="118"/>
      <c r="L19" s="118"/>
      <c r="N19" s="118" t="s">
        <v>103</v>
      </c>
      <c r="O19" s="118"/>
      <c r="P19" s="118"/>
      <c r="Q19" s="118"/>
      <c r="R19" s="118"/>
      <c r="S19" s="118"/>
      <c r="T19" s="118"/>
      <c r="V19" s="118" t="s">
        <v>104</v>
      </c>
      <c r="W19" s="118"/>
      <c r="X19" s="118"/>
      <c r="Y19" s="118"/>
      <c r="Z19" s="118"/>
      <c r="AA19" s="118"/>
    </row>
    <row r="20" s="73" customFormat="1" ht="36" customHeight="1"/>
    <row r="21" spans="1:27" ht="25.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" ht="15.75">
      <c r="A22" s="3"/>
      <c r="B22" s="2"/>
    </row>
    <row r="23" ht="15.75">
      <c r="A23" s="4" t="s">
        <v>31</v>
      </c>
    </row>
    <row r="24" ht="15.75">
      <c r="A24" s="1" t="s">
        <v>32</v>
      </c>
    </row>
    <row r="25" ht="15.75">
      <c r="A25" s="1" t="s">
        <v>33</v>
      </c>
    </row>
    <row r="26" ht="15.75">
      <c r="A26" s="1" t="s">
        <v>34</v>
      </c>
    </row>
    <row r="27" ht="15.75">
      <c r="A27" s="1" t="s">
        <v>35</v>
      </c>
    </row>
    <row r="28" ht="15.75">
      <c r="A28" s="1" t="s">
        <v>36</v>
      </c>
    </row>
    <row r="29" ht="15.75">
      <c r="A29" s="1" t="s">
        <v>37</v>
      </c>
    </row>
    <row r="30" ht="15.75">
      <c r="A30" s="1" t="s">
        <v>38</v>
      </c>
    </row>
  </sheetData>
  <sheetProtection/>
  <mergeCells count="59">
    <mergeCell ref="A11:A12"/>
    <mergeCell ref="B11:B12"/>
    <mergeCell ref="C11:C12"/>
    <mergeCell ref="D11:D12"/>
    <mergeCell ref="G11:G12"/>
    <mergeCell ref="H11:H12"/>
    <mergeCell ref="E11:E12"/>
    <mergeCell ref="M11:M12"/>
    <mergeCell ref="N11:N12"/>
    <mergeCell ref="O11:O12"/>
    <mergeCell ref="R11:R12"/>
    <mergeCell ref="T11:T12"/>
    <mergeCell ref="U11:U12"/>
    <mergeCell ref="A8:A9"/>
    <mergeCell ref="B8:B9"/>
    <mergeCell ref="C8:C9"/>
    <mergeCell ref="P8:Q8"/>
    <mergeCell ref="R8:R9"/>
    <mergeCell ref="F11:F12"/>
    <mergeCell ref="I11:I12"/>
    <mergeCell ref="J11:J12"/>
    <mergeCell ref="K11:K12"/>
    <mergeCell ref="L11:L12"/>
    <mergeCell ref="N8:O8"/>
    <mergeCell ref="W11:W12"/>
    <mergeCell ref="X11:X12"/>
    <mergeCell ref="Y11:Y12"/>
    <mergeCell ref="Z11:Z12"/>
    <mergeCell ref="AA11:AA12"/>
    <mergeCell ref="S11:S12"/>
    <mergeCell ref="V11:V12"/>
    <mergeCell ref="B1:E1"/>
    <mergeCell ref="B2:E2"/>
    <mergeCell ref="G1:Z1"/>
    <mergeCell ref="G2:Z2"/>
    <mergeCell ref="E6:V6"/>
    <mergeCell ref="S8:T8"/>
    <mergeCell ref="U8:U9"/>
    <mergeCell ref="V8:V9"/>
    <mergeCell ref="A4:AA4"/>
    <mergeCell ref="A5:AA5"/>
    <mergeCell ref="F8:G8"/>
    <mergeCell ref="H8:I8"/>
    <mergeCell ref="J8:K8"/>
    <mergeCell ref="B13:D13"/>
    <mergeCell ref="E8:E9"/>
    <mergeCell ref="A7:AA7"/>
    <mergeCell ref="AA8:AA9"/>
    <mergeCell ref="D8:D9"/>
    <mergeCell ref="W8:Z8"/>
    <mergeCell ref="L8:M8"/>
    <mergeCell ref="V14:AA14"/>
    <mergeCell ref="V15:AA15"/>
    <mergeCell ref="V19:AA19"/>
    <mergeCell ref="A15:E15"/>
    <mergeCell ref="G15:L15"/>
    <mergeCell ref="G19:L19"/>
    <mergeCell ref="N15:T15"/>
    <mergeCell ref="N19:T19"/>
  </mergeCells>
  <printOptions horizontalCentered="1"/>
  <pageMargins left="0.2362204724409449" right="0.15748031496062992" top="0.31496062992125984" bottom="0.1968503937007874" header="0.31496062992125984" footer="0.196850393700787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3.625" style="55" customWidth="1"/>
    <col min="2" max="2" width="16.125" style="56" customWidth="1"/>
    <col min="3" max="3" width="10.625" style="56" customWidth="1"/>
    <col min="4" max="4" width="4.50390625" style="55" customWidth="1"/>
    <col min="5" max="5" width="7.50390625" style="56" customWidth="1"/>
    <col min="6" max="6" width="9.125" style="56" bestFit="1" customWidth="1"/>
    <col min="7" max="7" width="3.875" style="55" customWidth="1"/>
    <col min="8" max="8" width="6.875" style="55" customWidth="1"/>
    <col min="9" max="9" width="8.875" style="57" customWidth="1"/>
    <col min="10" max="10" width="6.625" style="57" customWidth="1"/>
    <col min="11" max="11" width="7.625" style="57" customWidth="1"/>
    <col min="12" max="12" width="6.25390625" style="57" customWidth="1"/>
    <col min="13" max="16" width="5.00390625" style="55" customWidth="1"/>
    <col min="17" max="17" width="20.375" style="56" customWidth="1"/>
    <col min="18" max="18" width="6.125" style="56" customWidth="1"/>
    <col min="19" max="19" width="9.00390625" style="56" customWidth="1"/>
    <col min="20" max="20" width="8.375" style="56" bestFit="1" customWidth="1"/>
    <col min="21" max="16384" width="9.00390625" style="56" customWidth="1"/>
  </cols>
  <sheetData>
    <row r="1" spans="1:3" ht="12.75">
      <c r="A1" s="187" t="s">
        <v>88</v>
      </c>
      <c r="B1" s="187"/>
      <c r="C1" s="187"/>
    </row>
    <row r="2" spans="1:3" ht="12.75">
      <c r="A2" s="187" t="s">
        <v>106</v>
      </c>
      <c r="B2" s="187"/>
      <c r="C2" s="187"/>
    </row>
    <row r="4" spans="1:18" ht="18.75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8.75">
      <c r="A5" s="126" t="s">
        <v>70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7" spans="1:18" ht="66.75" customHeight="1">
      <c r="A7" s="188" t="s">
        <v>2</v>
      </c>
      <c r="B7" s="188" t="s">
        <v>3</v>
      </c>
      <c r="C7" s="188" t="s">
        <v>71</v>
      </c>
      <c r="D7" s="185" t="s">
        <v>72</v>
      </c>
      <c r="E7" s="185" t="s">
        <v>73</v>
      </c>
      <c r="F7" s="185" t="s">
        <v>74</v>
      </c>
      <c r="G7" s="185" t="s">
        <v>75</v>
      </c>
      <c r="H7" s="185"/>
      <c r="I7" s="186" t="s">
        <v>76</v>
      </c>
      <c r="J7" s="186"/>
      <c r="K7" s="186"/>
      <c r="L7" s="186"/>
      <c r="M7" s="185" t="s">
        <v>77</v>
      </c>
      <c r="N7" s="185"/>
      <c r="O7" s="185"/>
      <c r="P7" s="185"/>
      <c r="Q7" s="185" t="s">
        <v>78</v>
      </c>
      <c r="R7" s="185" t="s">
        <v>79</v>
      </c>
    </row>
    <row r="8" spans="1:18" ht="67.5" customHeight="1">
      <c r="A8" s="188"/>
      <c r="B8" s="188"/>
      <c r="C8" s="188"/>
      <c r="D8" s="188"/>
      <c r="E8" s="185"/>
      <c r="F8" s="185"/>
      <c r="G8" s="58" t="s">
        <v>63</v>
      </c>
      <c r="H8" s="58" t="s">
        <v>80</v>
      </c>
      <c r="I8" s="59" t="s">
        <v>81</v>
      </c>
      <c r="J8" s="59" t="s">
        <v>82</v>
      </c>
      <c r="K8" s="59" t="s">
        <v>83</v>
      </c>
      <c r="L8" s="59" t="s">
        <v>84</v>
      </c>
      <c r="M8" s="59" t="s">
        <v>21</v>
      </c>
      <c r="N8" s="59" t="s">
        <v>85</v>
      </c>
      <c r="O8" s="59" t="s">
        <v>86</v>
      </c>
      <c r="P8" s="59" t="s">
        <v>87</v>
      </c>
      <c r="Q8" s="185"/>
      <c r="R8" s="185"/>
    </row>
    <row r="9" spans="1:18" s="65" customFormat="1" ht="33" customHeight="1">
      <c r="A9" s="60">
        <v>1</v>
      </c>
      <c r="B9" s="61"/>
      <c r="C9" s="61"/>
      <c r="D9" s="60"/>
      <c r="E9" s="61"/>
      <c r="F9" s="82"/>
      <c r="G9" s="63"/>
      <c r="H9" s="116">
        <f>1a!V11</f>
        <v>0</v>
      </c>
      <c r="I9" s="117"/>
      <c r="J9" s="27">
        <f>3!E11</f>
        <v>0</v>
      </c>
      <c r="K9" s="117"/>
      <c r="L9" s="27">
        <f>1a!S11</f>
        <v>0</v>
      </c>
      <c r="M9" s="60"/>
      <c r="N9" s="60"/>
      <c r="O9" s="60"/>
      <c r="P9" s="60">
        <f>3!L23</f>
        <v>0</v>
      </c>
      <c r="Q9" s="70" t="s">
        <v>89</v>
      </c>
      <c r="R9" s="61"/>
    </row>
    <row r="10" spans="1:18" s="65" customFormat="1" ht="18.75" customHeight="1">
      <c r="A10" s="60"/>
      <c r="B10" s="61"/>
      <c r="C10" s="61"/>
      <c r="D10" s="60"/>
      <c r="E10" s="61"/>
      <c r="F10" s="62"/>
      <c r="G10" s="63"/>
      <c r="H10" s="63"/>
      <c r="I10" s="64"/>
      <c r="J10" s="60"/>
      <c r="K10" s="62"/>
      <c r="L10" s="60"/>
      <c r="M10" s="60"/>
      <c r="N10" s="60"/>
      <c r="O10" s="60"/>
      <c r="P10" s="60"/>
      <c r="Q10" s="61"/>
      <c r="R10" s="61"/>
    </row>
    <row r="11" spans="14:18" s="72" customFormat="1" ht="26.25" customHeight="1">
      <c r="N11" s="74"/>
      <c r="O11" s="184" t="s">
        <v>105</v>
      </c>
      <c r="P11" s="184"/>
      <c r="Q11" s="184"/>
      <c r="R11" s="184"/>
    </row>
    <row r="12" spans="1:18" s="72" customFormat="1" ht="19.5" customHeight="1">
      <c r="A12" s="118" t="s">
        <v>99</v>
      </c>
      <c r="B12" s="118"/>
      <c r="C12" s="118"/>
      <c r="D12" s="118"/>
      <c r="E12" s="118" t="s">
        <v>100</v>
      </c>
      <c r="F12" s="118"/>
      <c r="G12" s="118"/>
      <c r="H12" s="118"/>
      <c r="I12" s="118"/>
      <c r="J12" s="118" t="s">
        <v>101</v>
      </c>
      <c r="K12" s="118"/>
      <c r="L12" s="118"/>
      <c r="M12" s="118"/>
      <c r="N12" s="118"/>
      <c r="O12" s="118"/>
      <c r="P12" s="118" t="s">
        <v>90</v>
      </c>
      <c r="Q12" s="118"/>
      <c r="R12" s="118"/>
    </row>
    <row r="13" spans="8:9" ht="36" customHeight="1">
      <c r="H13" s="32"/>
      <c r="I13" s="32"/>
    </row>
    <row r="14" spans="8:9" ht="36" customHeight="1">
      <c r="H14" s="32"/>
      <c r="I14" s="32"/>
    </row>
    <row r="15" spans="8:9" ht="36" customHeight="1">
      <c r="H15" s="32"/>
      <c r="I15" s="32"/>
    </row>
    <row r="16" spans="5:18" s="73" customFormat="1" ht="36" customHeight="1">
      <c r="E16" s="118" t="s">
        <v>102</v>
      </c>
      <c r="F16" s="118"/>
      <c r="G16" s="118"/>
      <c r="H16" s="118"/>
      <c r="I16" s="118"/>
      <c r="J16" s="118" t="s">
        <v>103</v>
      </c>
      <c r="K16" s="118"/>
      <c r="L16" s="118"/>
      <c r="M16" s="118"/>
      <c r="N16" s="118"/>
      <c r="O16" s="118"/>
      <c r="P16" s="118" t="s">
        <v>104</v>
      </c>
      <c r="Q16" s="118"/>
      <c r="R16" s="118"/>
    </row>
    <row r="17" spans="1:16" s="67" customFormat="1" ht="18.75" customHeight="1">
      <c r="A17" s="66"/>
      <c r="D17" s="66"/>
      <c r="G17" s="68"/>
      <c r="H17" s="68"/>
      <c r="I17" s="69"/>
      <c r="J17" s="69"/>
      <c r="K17" s="69"/>
      <c r="L17" s="69"/>
      <c r="M17" s="66"/>
      <c r="N17" s="66"/>
      <c r="O17" s="66"/>
      <c r="P17" s="66"/>
    </row>
  </sheetData>
  <sheetProtection/>
  <mergeCells count="23">
    <mergeCell ref="A1:C1"/>
    <mergeCell ref="A2:C2"/>
    <mergeCell ref="A4:R4"/>
    <mergeCell ref="A5:R5"/>
    <mergeCell ref="A7:A8"/>
    <mergeCell ref="B7:B8"/>
    <mergeCell ref="C7:C8"/>
    <mergeCell ref="D7:D8"/>
    <mergeCell ref="E7:E8"/>
    <mergeCell ref="F7:F8"/>
    <mergeCell ref="O11:R11"/>
    <mergeCell ref="G7:H7"/>
    <mergeCell ref="I7:L7"/>
    <mergeCell ref="M7:P7"/>
    <mergeCell ref="Q7:Q8"/>
    <mergeCell ref="R7:R8"/>
    <mergeCell ref="A12:D12"/>
    <mergeCell ref="E12:I12"/>
    <mergeCell ref="J12:O12"/>
    <mergeCell ref="P12:R12"/>
    <mergeCell ref="E16:I16"/>
    <mergeCell ref="J16:O16"/>
    <mergeCell ref="P16:R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 THANG</dc:creator>
  <cp:keywords/>
  <dc:description/>
  <cp:lastModifiedBy>Admin</cp:lastModifiedBy>
  <cp:lastPrinted>2017-08-02T09:12:41Z</cp:lastPrinted>
  <dcterms:created xsi:type="dcterms:W3CDTF">2015-05-14T01:17:49Z</dcterms:created>
  <dcterms:modified xsi:type="dcterms:W3CDTF">2017-12-26T00:36:06Z</dcterms:modified>
  <cp:category/>
  <cp:version/>
  <cp:contentType/>
  <cp:contentStatus/>
</cp:coreProperties>
</file>