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65" windowHeight="8580" tabRatio="917" activeTab="0"/>
  </bookViews>
  <sheets>
    <sheet name="DS Luong 6-2015 (TX KA)" sheetId="1" r:id="rId1"/>
    <sheet name="Tong hop TX" sheetId="2" r:id="rId2"/>
  </sheets>
  <definedNames>
    <definedName name="___btm10" localSheetId="0">#REF!</definedName>
    <definedName name="___btm10">#REF!</definedName>
    <definedName name="___cao1" localSheetId="0">#REF!</definedName>
    <definedName name="___cao1">#REF!</definedName>
    <definedName name="___cao2" localSheetId="0">#REF!</definedName>
    <definedName name="___cao2">#REF!</definedName>
    <definedName name="___cao3" localSheetId="0">#REF!</definedName>
    <definedName name="___cao3">#REF!</definedName>
    <definedName name="___cao4" localSheetId="0">#REF!</definedName>
    <definedName name="___cao4">#REF!</definedName>
    <definedName name="___cao5" localSheetId="0">#REF!</definedName>
    <definedName name="___cao5">#REF!</definedName>
    <definedName name="___cao6" localSheetId="0">#REF!</definedName>
    <definedName name="___cao6">#REF!</definedName>
    <definedName name="___CON1" localSheetId="0">#REF!</definedName>
    <definedName name="___CON1">#REF!</definedName>
    <definedName name="___CON2" localSheetId="0">#REF!</definedName>
    <definedName name="___CON2">#REF!</definedName>
    <definedName name="___dai1" localSheetId="0">#REF!</definedName>
    <definedName name="___dai1">#REF!</definedName>
    <definedName name="___dai2" localSheetId="0">#REF!</definedName>
    <definedName name="___dai2">#REF!</definedName>
    <definedName name="___dai3" localSheetId="0">#REF!</definedName>
    <definedName name="___dai3">#REF!</definedName>
    <definedName name="___dai4" localSheetId="0">#REF!</definedName>
    <definedName name="___dai4">#REF!</definedName>
    <definedName name="___dai5" localSheetId="0">#REF!</definedName>
    <definedName name="___dai5">#REF!</definedName>
    <definedName name="___dai6" localSheetId="0">#REF!</definedName>
    <definedName name="___dai6">#REF!</definedName>
    <definedName name="___dan1" localSheetId="0">#REF!</definedName>
    <definedName name="___dan1">#REF!</definedName>
    <definedName name="___dan2" localSheetId="0">#REF!</definedName>
    <definedName name="___dan2">#REF!</definedName>
    <definedName name="___ddn400" localSheetId="0">#REF!</definedName>
    <definedName name="___ddn400">#REF!</definedName>
    <definedName name="___ddn600" localSheetId="0">#REF!</definedName>
    <definedName name="___ddn600">#REF!</definedName>
    <definedName name="___MAC12" localSheetId="0">#REF!</definedName>
    <definedName name="___MAC12">#REF!</definedName>
    <definedName name="___MAC46" localSheetId="0">#REF!</definedName>
    <definedName name="___MAC46">#REF!</definedName>
    <definedName name="___NCL100" localSheetId="0">#REF!</definedName>
    <definedName name="___NCL100">#REF!</definedName>
    <definedName name="___NCL200" localSheetId="0">#REF!</definedName>
    <definedName name="___NCL200">#REF!</definedName>
    <definedName name="___NCL250" localSheetId="0">#REF!</definedName>
    <definedName name="___NCL250">#REF!</definedName>
    <definedName name="___NET2">#REF!</definedName>
    <definedName name="___nin190" localSheetId="0">#REF!</definedName>
    <definedName name="___nin190">#REF!</definedName>
    <definedName name="___phi10" localSheetId="0">#REF!</definedName>
    <definedName name="___phi10">#REF!</definedName>
    <definedName name="___phi12" localSheetId="0">#REF!</definedName>
    <definedName name="___phi12">#REF!</definedName>
    <definedName name="___phi14" localSheetId="0">#REF!</definedName>
    <definedName name="___phi14">#REF!</definedName>
    <definedName name="___phi16" localSheetId="0">#REF!</definedName>
    <definedName name="___phi16">#REF!</definedName>
    <definedName name="___phi18" localSheetId="0">#REF!</definedName>
    <definedName name="___phi18">#REF!</definedName>
    <definedName name="___phi20" localSheetId="0">#REF!</definedName>
    <definedName name="___phi20">#REF!</definedName>
    <definedName name="___phi22" localSheetId="0">#REF!</definedName>
    <definedName name="___phi22">#REF!</definedName>
    <definedName name="___phi25" localSheetId="0">#REF!</definedName>
    <definedName name="___phi25">#REF!</definedName>
    <definedName name="___phi28" localSheetId="0">#REF!</definedName>
    <definedName name="___phi28">#REF!</definedName>
    <definedName name="___phi6" localSheetId="0">#REF!</definedName>
    <definedName name="___phi6">#REF!</definedName>
    <definedName name="___phi8" localSheetId="0">#REF!</definedName>
    <definedName name="___phi8">#REF!</definedName>
    <definedName name="___sc1" localSheetId="0">#REF!</definedName>
    <definedName name="___sc1">#REF!</definedName>
    <definedName name="___SC2" localSheetId="0">#REF!</definedName>
    <definedName name="___SC2">#REF!</definedName>
    <definedName name="___sc3" localSheetId="0">#REF!</definedName>
    <definedName name="___sc3">#REF!</definedName>
    <definedName name="___slg1" localSheetId="0">#REF!</definedName>
    <definedName name="___slg1">#REF!</definedName>
    <definedName name="___slg2" localSheetId="0">#REF!</definedName>
    <definedName name="___slg2">#REF!</definedName>
    <definedName name="___slg3" localSheetId="0">#REF!</definedName>
    <definedName name="___slg3">#REF!</definedName>
    <definedName name="___slg4" localSheetId="0">#REF!</definedName>
    <definedName name="___slg4">#REF!</definedName>
    <definedName name="___slg5" localSheetId="0">#REF!</definedName>
    <definedName name="___slg5">#REF!</definedName>
    <definedName name="___slg6" localSheetId="0">#REF!</definedName>
    <definedName name="___slg6">#REF!</definedName>
    <definedName name="___SN3" localSheetId="0">#REF!</definedName>
    <definedName name="___SN3">#REF!</definedName>
    <definedName name="___TL1" localSheetId="0">#REF!</definedName>
    <definedName name="___TL1">#REF!</definedName>
    <definedName name="___TL2" localSheetId="0">#REF!</definedName>
    <definedName name="___TL2">#REF!</definedName>
    <definedName name="___TL3" localSheetId="0">#REF!</definedName>
    <definedName name="___TL3">#REF!</definedName>
    <definedName name="___TLA120" localSheetId="0">#REF!</definedName>
    <definedName name="___TLA120">#REF!</definedName>
    <definedName name="___TLA35" localSheetId="0">#REF!</definedName>
    <definedName name="___TLA35">#REF!</definedName>
    <definedName name="___TLA50" localSheetId="0">#REF!</definedName>
    <definedName name="___TLA50">#REF!</definedName>
    <definedName name="___TLA70" localSheetId="0">#REF!</definedName>
    <definedName name="___TLA70">#REF!</definedName>
    <definedName name="___TLA95" localSheetId="0">#REF!</definedName>
    <definedName name="___TLA95">#REF!</definedName>
    <definedName name="___VL100" localSheetId="0">#REF!</definedName>
    <definedName name="___VL100">#REF!</definedName>
    <definedName name="___VL200" localSheetId="0">#REF!</definedName>
    <definedName name="___VL200">#REF!</definedName>
    <definedName name="___VL250" localSheetId="0">#REF!</definedName>
    <definedName name="___VL250">#REF!</definedName>
    <definedName name="__btm10" localSheetId="0">#REF!</definedName>
    <definedName name="__btm10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dn400" localSheetId="0">#REF!</definedName>
    <definedName name="__ddn400">#REF!</definedName>
    <definedName name="__ddn600" localSheetId="0">#REF!</definedName>
    <definedName name="__ddn600">#REF!</definedName>
    <definedName name="__MAC12" localSheetId="0">#REF!</definedName>
    <definedName name="__MAC12">#REF!</definedName>
    <definedName name="__MAC46" localSheetId="0">#REF!</definedName>
    <definedName name="__MAC46">#REF!</definedName>
    <definedName name="__NCL100" localSheetId="0">#REF!</definedName>
    <definedName name="__NCL100">#REF!</definedName>
    <definedName name="__NCL200" localSheetId="0">#REF!</definedName>
    <definedName name="__NCL200">#REF!</definedName>
    <definedName name="__NCL250" localSheetId="0">#REF!</definedName>
    <definedName name="__NCL250">#REF!</definedName>
    <definedName name="__NET2" localSheetId="0">#REF!</definedName>
    <definedName name="__NET2">#REF!</definedName>
    <definedName name="__nin190" localSheetId="0">#REF!</definedName>
    <definedName name="__nin190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sc1" localSheetId="0">#REF!</definedName>
    <definedName name="__sc1">#REF!</definedName>
    <definedName name="__SC2" localSheetId="0">#REF!</definedName>
    <definedName name="__SC2">#REF!</definedName>
    <definedName name="__sc3" localSheetId="0">#REF!</definedName>
    <definedName name="__sc3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_SN3" localSheetId="0">#REF!</definedName>
    <definedName name="__SN3">#REF!</definedName>
    <definedName name="__TL1" localSheetId="0">#REF!</definedName>
    <definedName name="__TL1">#REF!</definedName>
    <definedName name="__TL2" localSheetId="0">#REF!</definedName>
    <definedName name="__TL2">#REF!</definedName>
    <definedName name="__TL3" localSheetId="0">#REF!</definedName>
    <definedName name="__TL3">#REF!</definedName>
    <definedName name="__TLA120" localSheetId="0">#REF!</definedName>
    <definedName name="__TLA120">#REF!</definedName>
    <definedName name="__TLA35" localSheetId="0">#REF!</definedName>
    <definedName name="__TLA35">#REF!</definedName>
    <definedName name="__TLA50" localSheetId="0">#REF!</definedName>
    <definedName name="__TLA50">#REF!</definedName>
    <definedName name="__TLA70" localSheetId="0">#REF!</definedName>
    <definedName name="__TLA70">#REF!</definedName>
    <definedName name="__TLA95" localSheetId="0">#REF!</definedName>
    <definedName name="__TLA95">#REF!</definedName>
    <definedName name="__VL100" localSheetId="0">#REF!</definedName>
    <definedName name="__VL100">#REF!</definedName>
    <definedName name="__VL200" localSheetId="0">#REF!</definedName>
    <definedName name="__VL200">#REF!</definedName>
    <definedName name="__VL250" localSheetId="0">#REF!</definedName>
    <definedName name="__VL250">#REF!</definedName>
    <definedName name="_1" localSheetId="0">#REF!</definedName>
    <definedName name="_1">#REF!</definedName>
    <definedName name="_2" localSheetId="0">#REF!</definedName>
    <definedName name="_2">#REF!</definedName>
    <definedName name="_btm10" localSheetId="0">#REF!</definedName>
    <definedName name="_btm10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Fill" localSheetId="0" hidden="1">#REF!</definedName>
    <definedName name="_Fill" hidden="1">#REF!</definedName>
    <definedName name="_MAC12" localSheetId="0">#REF!</definedName>
    <definedName name="_MAC12">#REF!</definedName>
    <definedName name="_MAC46" localSheetId="0">#REF!</definedName>
    <definedName name="_MAC46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ET2" localSheetId="0">#REF!</definedName>
    <definedName name="_NET2">#REF!</definedName>
    <definedName name="_nin190" localSheetId="0">#REF!</definedName>
    <definedName name="_nin190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N3" localSheetId="0">#REF!</definedName>
    <definedName name="_SN3">#REF!</definedName>
    <definedName name="_Sort" localSheetId="0" hidden="1">#REF!</definedName>
    <definedName name="_Sort" hidden="1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VL100" localSheetId="0">#REF!</definedName>
    <definedName name="_VL100">#REF!</definedName>
    <definedName name="_VL200" localSheetId="0">#REF!</definedName>
    <definedName name="_VL200">#REF!</definedName>
    <definedName name="_VL250" localSheetId="0">#REF!</definedName>
    <definedName name="_VL250">#REF!</definedName>
    <definedName name="a" localSheetId="0">#REF!</definedName>
    <definedName name="a">#REF!</definedName>
    <definedName name="A." localSheetId="0">#REF!</definedName>
    <definedName name="A.">#REF!</definedName>
    <definedName name="a_" localSheetId="0">#REF!</definedName>
    <definedName name="a_">#REF!</definedName>
    <definedName name="A120_" localSheetId="0">#REF!</definedName>
    <definedName name="A120_">#REF!</definedName>
    <definedName name="a277Print_Titles" localSheetId="0">#REF!</definedName>
    <definedName name="a277Print_Titles">#REF!</definedName>
    <definedName name="A35_" localSheetId="0">#REF!</definedName>
    <definedName name="A35_">#REF!</definedName>
    <definedName name="A50_" localSheetId="0">#REF!</definedName>
    <definedName name="A50_">#REF!</definedName>
    <definedName name="A70_" localSheetId="0">#REF!</definedName>
    <definedName name="A70_">#REF!</definedName>
    <definedName name="A95_" localSheetId="0">#REF!</definedName>
    <definedName name="A95_">#REF!</definedName>
    <definedName name="Ab" localSheetId="0">#REF!</definedName>
    <definedName name="Ab">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ddress" localSheetId="0">#REF!</definedName>
    <definedName name="Address">#REF!</definedName>
    <definedName name="Ag_" localSheetId="0">#REF!</definedName>
    <definedName name="Ag_">#REF!</definedName>
    <definedName name="Aq" localSheetId="0">#REF!</definedName>
    <definedName name="Aq">#REF!</definedName>
    <definedName name="As_" localSheetId="0">#REF!</definedName>
    <definedName name="As_">#REF!</definedName>
    <definedName name="b" localSheetId="0">#REF!</definedName>
    <definedName name="b">#REF!</definedName>
    <definedName name="bang" localSheetId="0">#REF!</definedName>
    <definedName name="bang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chu" localSheetId="0">#REF!</definedName>
    <definedName name="bangchu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ia" localSheetId="0">#REF!</definedName>
    <definedName name="bia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ao" localSheetId="0">#REF!</definedName>
    <definedName name="cao">#REF!</definedName>
    <definedName name="catvang" localSheetId="0">#REF!</definedName>
    <definedName name="catvang">#REF!</definedName>
    <definedName name="Cb" localSheetId="0">#REF!</definedName>
    <definedName name="Cb">#REF!</definedName>
    <definedName name="CCS" localSheetId="0">#REF!</definedName>
    <definedName name="CCS">#REF!</definedName>
    <definedName name="CDD" localSheetId="0">#REF!</definedName>
    <definedName name="CDD">#REF!</definedName>
    <definedName name="City" localSheetId="0">#REF!</definedName>
    <definedName name="City">#REF!</definedName>
    <definedName name="CK" localSheetId="0">#REF!</definedName>
    <definedName name="CK">#REF!</definedName>
    <definedName name="CLVC3">0.1</definedName>
    <definedName name="CLVCTB" localSheetId="0">#REF!</definedName>
    <definedName name="CLVCTB">#REF!</definedName>
    <definedName name="Co" localSheetId="0">#REF!</definedName>
    <definedName name="Co">#REF!</definedName>
    <definedName name="coc" localSheetId="0">#REF!</definedName>
    <definedName name="coc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de" localSheetId="0" hidden="1">#REF!</definedName>
    <definedName name="Code" hidden="1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MMON">#REF!</definedName>
    <definedName name="comong" localSheetId="0">#REF!</definedName>
    <definedName name="comong">#REF!</definedName>
    <definedName name="Company" localSheetId="0">#REF!</definedName>
    <definedName name="Company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untry" localSheetId="0">#REF!</definedName>
    <definedName name="Country">#REF!</definedName>
    <definedName name="COVER" localSheetId="0">#REF!</definedName>
    <definedName name="COVER">#REF!</definedName>
    <definedName name="CPVC100" localSheetId="0">#REF!</definedName>
    <definedName name="CPVC100">#REF!</definedName>
    <definedName name="CRD" localSheetId="0">#REF!</definedName>
    <definedName name="CRD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RS" localSheetId="0">#REF!</definedName>
    <definedName name="CRS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ht3p" localSheetId="0">#REF!</definedName>
    <definedName name="csht3p">#REF!</definedName>
    <definedName name="ctiep" localSheetId="0">#REF!</definedName>
    <definedName name="ctiep">#REF!</definedName>
    <definedName name="cu" localSheetId="0">#REF!</definedName>
    <definedName name="cu">#REF!</definedName>
    <definedName name="CX" localSheetId="0">#REF!</definedName>
    <definedName name="CX">#REF!</definedName>
    <definedName name="d" localSheetId="0">#REF!</definedName>
    <definedName name="d">#REF!</definedName>
    <definedName name="d_" localSheetId="0">#REF!</definedName>
    <definedName name="d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" localSheetId="0">#REF!</definedName>
    <definedName name="DD">#REF!</definedName>
    <definedName name="den_bu" localSheetId="0">#REF!</definedName>
    <definedName name="den_bu">#REF!</definedName>
    <definedName name="dgbdII" localSheetId="0">#REF!</definedName>
    <definedName name="dgbdII">#REF!</definedName>
    <definedName name="DGCTI592" localSheetId="0">#REF!</definedName>
    <definedName name="DGCTI592">#REF!</definedName>
    <definedName name="dgnc" localSheetId="0">#REF!</definedName>
    <definedName name="dgnc">#REF!</definedName>
    <definedName name="dgqndn" localSheetId="0">#REF!</definedName>
    <definedName name="dgqndn">#REF!</definedName>
    <definedName name="dgvl" localSheetId="0">#REF!</definedName>
    <definedName name="dgvl">#REF!</definedName>
    <definedName name="dientichck" localSheetId="0">#REF!</definedName>
    <definedName name="dientichck">#REF!</definedName>
    <definedName name="dinh2" localSheetId="0">#REF!</definedName>
    <definedName name="dinh2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m56bxd" localSheetId="0">#REF!</definedName>
    <definedName name="dm56bxd">#REF!</definedName>
    <definedName name="DMDT" localSheetId="0">#REF!</definedName>
    <definedName name="DMDT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cuments_array" localSheetId="0">#REF!</definedName>
    <definedName name="Documents_array">#REF!</definedName>
    <definedName name="ds1pnc" localSheetId="0">#REF!</definedName>
    <definedName name="ds1pnc">#REF!</definedName>
    <definedName name="ds1pvl" localSheetId="0">#REF!</definedName>
    <definedName name="ds1p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Email" localSheetId="0">#REF!</definedName>
    <definedName name="Email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Fax" localSheetId="0">#REF!</definedName>
    <definedName name="Fax">#REF!</definedName>
    <definedName name="fc" localSheetId="0">#REF!</definedName>
    <definedName name="fc">#REF!</definedName>
    <definedName name="fc_" localSheetId="0">#REF!</definedName>
    <definedName name="fc_">#REF!</definedName>
    <definedName name="FCode" localSheetId="0" hidden="1">#REF!</definedName>
    <definedName name="FCode" hidden="1">#REF!</definedName>
    <definedName name="FS" localSheetId="0">#REF!</definedName>
    <definedName name="FS">#REF!</definedName>
    <definedName name="fy" localSheetId="0">#REF!</definedName>
    <definedName name="fy">#REF!</definedName>
    <definedName name="Fy_" localSheetId="0">#REF!</definedName>
    <definedName name="Fy_">#REF!</definedName>
    <definedName name="g_" localSheetId="0">#REF!</definedName>
    <definedName name="g_">#REF!</definedName>
    <definedName name="gc" localSheetId="0">#REF!</definedName>
    <definedName name="gc">#REF!</definedName>
    <definedName name="geff" localSheetId="0">#REF!</definedName>
    <definedName name="geff">#REF!</definedName>
    <definedName name="gl3p" localSheetId="0">#REF!</definedName>
    <definedName name="gl3p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eä_soá_laép_xaø_H">1.7</definedName>
    <definedName name="heä_soá_sình_laày" localSheetId="0">#REF!</definedName>
    <definedName name="heä_soá_sình_laày">#REF!</definedName>
    <definedName name="HiddenRows" localSheetId="0" hidden="1">#REF!</definedName>
    <definedName name="HiddenRows" hidden="1">#REF!</definedName>
    <definedName name="hien" localSheetId="0">#REF!</definedName>
    <definedName name="hien">#REF!</definedName>
    <definedName name="HOME_MANP">#REF!</definedName>
    <definedName name="HOMEOFFICE_COST">#REF!</definedName>
    <definedName name="HS" localSheetId="0">#REF!</definedName>
    <definedName name="HS">#REF!</definedName>
    <definedName name="Hsc" localSheetId="0">#REF!</definedName>
    <definedName name="Hsc">#REF!</definedName>
    <definedName name="HSCT3">0.1</definedName>
    <definedName name="hsdc1" localSheetId="0">#REF!</definedName>
    <definedName name="hsdc1">#REF!</definedName>
    <definedName name="HSDN">2.5</definedName>
    <definedName name="HSHH" localSheetId="0">#REF!</definedName>
    <definedName name="HSHH">#REF!</definedName>
    <definedName name="HSHHUT" localSheetId="0">#REF!</definedName>
    <definedName name="HSHHUT">#REF!</definedName>
    <definedName name="HSSL" localSheetId="0">#REF!</definedName>
    <definedName name="HSSL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0">#REF!</definedName>
    <definedName name="HTNC">#REF!</definedName>
    <definedName name="HTVL" localSheetId="0">#REF!</definedName>
    <definedName name="HTVL">#REF!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DLAB_COST">#REF!</definedName>
    <definedName name="INDMANP">#REF!</definedName>
    <definedName name="j" localSheetId="0">#REF!</definedName>
    <definedName name="j">#REF!</definedName>
    <definedName name="j356C8" localSheetId="0">#REF!</definedName>
    <definedName name="j356C8">#REF!</definedName>
    <definedName name="k" localSheetId="0">#REF!</definedName>
    <definedName name="k">#REF!</definedName>
    <definedName name="kcong" localSheetId="0">#REF!</definedName>
    <definedName name="kcong">#REF!</definedName>
    <definedName name="kiem" localSheetId="0">#REF!</definedName>
    <definedName name="kiem">#REF!</definedName>
    <definedName name="kp1ph" localSheetId="0">#REF!</definedName>
    <definedName name="kp1ph">#REF!</definedName>
    <definedName name="Ks" localSheetId="0">#REF!</definedName>
    <definedName name="Ks">#REF!</definedName>
    <definedName name="Ky" localSheetId="0">#REF!</definedName>
    <definedName name="Ky">#REF!</definedName>
    <definedName name="kh" localSheetId="0">#REF!</definedName>
    <definedName name="kh">#REF!</definedName>
    <definedName name="lanhto" localSheetId="0">#REF!</definedName>
    <definedName name="lanhto">#REF!</definedName>
    <definedName name="Lmk" localSheetId="0">#REF!</definedName>
    <definedName name="Lmk">#REF!</definedName>
    <definedName name="lt" localSheetId="0">#REF!</definedName>
    <definedName name="lt">#REF!</definedName>
    <definedName name="M10aa1p" localSheetId="0">#REF!</definedName>
    <definedName name="M10aa1p">#REF!</definedName>
    <definedName name="M12ba3p" localSheetId="0">#REF!</definedName>
    <definedName name="M12ba3p">#REF!</definedName>
    <definedName name="M12bb1p" localSheetId="0">#REF!</definedName>
    <definedName name="M12bb1p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 localSheetId="0">#REF!</definedName>
    <definedName name="M14bb1p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J_CON_EQP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b3p" localSheetId="0">#REF!</definedName>
    <definedName name="Mbb3p">#REF!</definedName>
    <definedName name="Mbn1p" localSheetId="0">#REF!</definedName>
    <definedName name="Mbn1p">#REF!</definedName>
    <definedName name="Mf" localSheetId="0">#REF!</definedName>
    <definedName name="Mf">#REF!</definedName>
    <definedName name="MG_A" localSheetId="0">#REF!</definedName>
    <definedName name="MG_A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MTMAC12" localSheetId="0">#REF!</definedName>
    <definedName name="MTMAC12">#REF!</definedName>
    <definedName name="mtram" localSheetId="0">#REF!</definedName>
    <definedName name="mtram">#REF!</definedName>
    <definedName name="Mu" localSheetId="0">#REF!</definedName>
    <definedName name="Mu">#REF!</definedName>
    <definedName name="Mu_" localSheetId="0">#REF!</definedName>
    <definedName name="Mu_">#REF!</definedName>
    <definedName name="n" localSheetId="0">#REF!</definedName>
    <definedName name="n">#REF!</definedName>
    <definedName name="n1pig" localSheetId="0">#REF!</definedName>
    <definedName name="n1pig">#REF!</definedName>
    <definedName name="n1pind" localSheetId="0">#REF!</definedName>
    <definedName name="n1pind">#REF!</definedName>
    <definedName name="n1pint" localSheetId="0">#REF!</definedName>
    <definedName name="n1pint">#REF!</definedName>
    <definedName name="n1ping" localSheetId="0">#REF!</definedName>
    <definedName name="n1ping">#REF!</definedName>
    <definedName name="Name" localSheetId="0">#REF!</definedName>
    <definedName name="Name">#REF!</definedName>
    <definedName name="nc" localSheetId="0">#REF!</definedName>
    <definedName name="nc">#REF!</definedName>
    <definedName name="nc_btm10" localSheetId="0">#REF!</definedName>
    <definedName name="nc_btm10">#REF!</definedName>
    <definedName name="nc1p" localSheetId="0">#REF!</definedName>
    <definedName name="nc1p">#REF!</definedName>
    <definedName name="nc3p" localSheetId="0">#REF!</definedName>
    <definedName name="nc3p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1p" localSheetId="0">#REF!</definedName>
    <definedName name="nignc1p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 localSheetId="0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903p" localSheetId="0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 localSheetId="0">#REF!</definedName>
    <definedName name="nin3p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1p" localSheetId="0">#REF!</definedName>
    <definedName name="nindnc1p">#REF!</definedName>
    <definedName name="nindnc3p" localSheetId="0">#REF!</definedName>
    <definedName name="nindnc3p">#REF!</definedName>
    <definedName name="nindvl1p" localSheetId="0">#REF!</definedName>
    <definedName name="nindvl1p">#REF!</definedName>
    <definedName name="nindvl3p" localSheetId="0">#REF!</definedName>
    <definedName name="nindvl3p">#REF!</definedName>
    <definedName name="ninnc3p" localSheetId="0">#REF!</definedName>
    <definedName name="ninnc3p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l3p" localSheetId="0">#REF!</definedName>
    <definedName name="ninvl3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l" localSheetId="0">#REF!</definedName>
    <definedName name="nl">#REF!</definedName>
    <definedName name="nl1p" localSheetId="0">#REF!</definedName>
    <definedName name="nl1p">#REF!</definedName>
    <definedName name="nl3p" localSheetId="0">#REF!</definedName>
    <definedName name="nl3p">#REF!</definedName>
    <definedName name="nlnc3p" localSheetId="0">#REF!</definedName>
    <definedName name="nlnc3p">#REF!</definedName>
    <definedName name="nlnc3pha" localSheetId="0">#REF!</definedName>
    <definedName name="nlnc3pha">#REF!</definedName>
    <definedName name="NLTK1p" localSheetId="0">#REF!</definedName>
    <definedName name="NLTK1p">#REF!</definedName>
    <definedName name="nlvl3p" localSheetId="0">#REF!</definedName>
    <definedName name="nlvl3p">#REF!</definedName>
    <definedName name="Nms" localSheetId="0">#REF!</definedName>
    <definedName name="Nms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nnc3p" localSheetId="0">#REF!</definedName>
    <definedName name="nnnc3p">#REF!</definedName>
    <definedName name="nnvl3p" localSheetId="0">#REF!</definedName>
    <definedName name="nnvl3p">#REF!</definedName>
    <definedName name="No" localSheetId="0">#REF!</definedName>
    <definedName name="No">#REF!</definedName>
    <definedName name="Nq" localSheetId="0">#REF!</definedName>
    <definedName name="Nq">#REF!</definedName>
    <definedName name="NH" localSheetId="0">#REF!</definedName>
    <definedName name="NH">#REF!</definedName>
    <definedName name="nhn" localSheetId="0">#REF!</definedName>
    <definedName name="nhn">#REF!</definedName>
    <definedName name="NHot" localSheetId="0">#REF!</definedName>
    <definedName name="NHot">#REF!</definedName>
    <definedName name="OrderTable" localSheetId="0" hidden="1">#REF!</definedName>
    <definedName name="OrderTable" hidden="1">#REF!</definedName>
    <definedName name="P" localSheetId="0">#REF!</definedName>
    <definedName name="P">#REF!</definedName>
    <definedName name="PA" localSheetId="0">#REF!</definedName>
    <definedName name="PA">#REF!</definedName>
    <definedName name="panen" localSheetId="0">#REF!</definedName>
    <definedName name="panen">#REF!</definedName>
    <definedName name="Pd" localSheetId="0">#REF!</definedName>
    <definedName name="Pd">#REF!</definedName>
    <definedName name="PileSize" localSheetId="0">#REF!</definedName>
    <definedName name="PileSize">#REF!</definedName>
    <definedName name="PileType" localSheetId="0">#REF!</definedName>
    <definedName name="PileType">#REF!</definedName>
    <definedName name="PRINT_AREA_MI">#REF!</definedName>
    <definedName name="_xlnm.Print_Titles" localSheetId="0">'DS Luong 6-2015 (TX KA)'!$4:$9</definedName>
    <definedName name="PRINT_TITLES_MI">#REF!</definedName>
    <definedName name="PRINTA">#REF!</definedName>
    <definedName name="PRINTB">#REF!</definedName>
    <definedName name="PRINT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DG_DCV" localSheetId="0">#REF!</definedName>
    <definedName name="PTDG_DCV">#REF!</definedName>
    <definedName name="Pu" localSheetId="0">#REF!</definedName>
    <definedName name="Pu">#REF!</definedName>
    <definedName name="pw" localSheetId="0">#REF!</definedName>
    <definedName name="pw">#REF!</definedName>
    <definedName name="Phone" localSheetId="0">#REF!</definedName>
    <definedName name="Phone">#REF!</definedName>
    <definedName name="phu_luc_vua" localSheetId="0">#REF!</definedName>
    <definedName name="phu_luc_vua">#REF!</definedName>
    <definedName name="qu" localSheetId="0">#REF!</definedName>
    <definedName name="qu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CArea" localSheetId="0" hidden="1">#REF!</definedName>
    <definedName name="RCArea" hidden="1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" localSheetId="0">#REF!</definedName>
    <definedName name="s">#REF!</definedName>
    <definedName name="s." localSheetId="0">#REF!</definedName>
    <definedName name="s.">#REF!</definedName>
    <definedName name="san" localSheetId="0">#REF!</definedName>
    <definedName name="san">#REF!</definedName>
    <definedName name="SDMONG" localSheetId="0">#REF!</definedName>
    <definedName name="SDMONG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lg" localSheetId="0">#REF!</definedName>
    <definedName name="slg">#REF!</definedName>
    <definedName name="sn" localSheetId="0">#REF!</definedName>
    <definedName name="sn">#REF!</definedName>
    <definedName name="soc3p" localSheetId="0">#REF!</definedName>
    <definedName name="soc3p">#REF!</definedName>
    <definedName name="soichon12" localSheetId="0">#REF!</definedName>
    <definedName name="soichon12">#REF!</definedName>
    <definedName name="soichon24" localSheetId="0">#REF!</definedName>
    <definedName name="soichon24">#REF!</definedName>
    <definedName name="soichon46" localSheetId="0">#REF!</definedName>
    <definedName name="soichon46">#REF!</definedName>
    <definedName name="SoilType" localSheetId="0">#REF!</definedName>
    <definedName name="SoilType">#REF!</definedName>
    <definedName name="SORT" localSheetId="0">#REF!</definedName>
    <definedName name="SORT">#REF!</definedName>
    <definedName name="SPEC" localSheetId="0">#REF!</definedName>
    <definedName name="SPEC">#REF!</definedName>
    <definedName name="SpecialPrice" localSheetId="0" hidden="1">#REF!</definedName>
    <definedName name="SpecialPrice" hidden="1">#REF!</definedName>
    <definedName name="SPECSUMMARY" localSheetId="0">#REF!</definedName>
    <definedName name="SPECSUMMARY">#REF!</definedName>
    <definedName name="ST" localSheetId="0">#REF!</definedName>
    <definedName name="ST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ate" localSheetId="0">#REF!</definedName>
    <definedName name="State">#REF!</definedName>
    <definedName name="SUMMARY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nc1p" localSheetId="0">#REF!</definedName>
    <definedName name="t10nc1p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3p" localSheetId="0">#REF!</definedName>
    <definedName name="t14nc3p">#REF!</definedName>
    <definedName name="t14vl3p" localSheetId="0">#REF!</definedName>
    <definedName name="t14vl3p">#REF!</definedName>
    <definedName name="TaxTV">10%</definedName>
    <definedName name="TaxXL">5%</definedName>
    <definedName name="tbl_ProdInfo" localSheetId="0" hidden="1">#REF!</definedName>
    <definedName name="tbl_ProdInfo" hidden="1">#REF!</definedName>
    <definedName name="tbtram" localSheetId="0">#REF!</definedName>
    <definedName name="tbtram">#REF!</definedName>
    <definedName name="TC" localSheetId="0">#REF!</definedName>
    <definedName name="TC">#REF!</definedName>
    <definedName name="TC_NHANH1" localSheetId="0">#REF!</definedName>
    <definedName name="TC_NHANH1">#REF!</definedName>
    <definedName name="td1p" localSheetId="0">#REF!</definedName>
    <definedName name="td1p">#REF!</definedName>
    <definedName name="td3p" localSheetId="0">#REF!</definedName>
    <definedName name="td3p">#REF!</definedName>
    <definedName name="tdnc1p" localSheetId="0">#REF!</definedName>
    <definedName name="tdnc1p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vl1p" localSheetId="0">#REF!</definedName>
    <definedName name="tdvl1p">#REF!</definedName>
    <definedName name="tenck" localSheetId="0">#REF!</definedName>
    <definedName name="tenck">#REF!</definedName>
    <definedName name="Tien" localSheetId="0">#REF!</definedName>
    <definedName name="Tien">#REF!</definedName>
    <definedName name="TIENLUONG" localSheetId="0">#REF!</definedName>
    <definedName name="TIENLUONG">#REF!</definedName>
    <definedName name="TKP" localSheetId="0">#REF!</definedName>
    <definedName name="TKP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hi" localSheetId="0">#REF!</definedName>
    <definedName name="tthi">#REF!</definedName>
    <definedName name="ttronmk" localSheetId="0">#REF!</definedName>
    <definedName name="ttronmk">#REF!</definedName>
    <definedName name="tv75nc" localSheetId="0">#REF!</definedName>
    <definedName name="tv75nc">#REF!</definedName>
    <definedName name="tv75vl" localSheetId="0">#REF!</definedName>
    <definedName name="tv75vl">#REF!</definedName>
    <definedName name="ty_le" localSheetId="0">#REF!</definedName>
    <definedName name="ty_le">#REF!</definedName>
    <definedName name="Ty_Le_1" localSheetId="0">#REF!</definedName>
    <definedName name="Ty_Le_1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pgoc25_60" localSheetId="0">#REF!</definedName>
    <definedName name="thepgoc25_60">#REF!</definedName>
    <definedName name="thepgoc63_75" localSheetId="0">#REF!</definedName>
    <definedName name="thepgoc63_75">#REF!</definedName>
    <definedName name="thepgoc80_100" localSheetId="0">#REF!</definedName>
    <definedName name="thepgoc80_100">#REF!</definedName>
    <definedName name="theptron12" localSheetId="0">#REF!</definedName>
    <definedName name="theptron12">#REF!</definedName>
    <definedName name="theptron14_22" localSheetId="0">#REF!</definedName>
    <definedName name="theptron14_22">#REF!</definedName>
    <definedName name="theptron6_8" localSheetId="0">#REF!</definedName>
    <definedName name="theptron6_8">#REF!</definedName>
    <definedName name="thetichck" localSheetId="0">#REF!</definedName>
    <definedName name="thetichck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kp3" localSheetId="0">#REF!</definedName>
    <definedName name="thkp3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htt" localSheetId="0">#REF!</definedName>
    <definedName name="thtt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CTT" localSheetId="0">#REF!</definedName>
    <definedName name="VCTT">#REF!</definedName>
    <definedName name="VCHT" localSheetId="0">#REF!</definedName>
    <definedName name="VCHT">#REF!</definedName>
    <definedName name="vd3p" localSheetId="0">#REF!</definedName>
    <definedName name="vd3p">#REF!</definedName>
    <definedName name="vl1p" localSheetId="0">#REF!</definedName>
    <definedName name="vl1p">#REF!</definedName>
    <definedName name="vl3p" localSheetId="0">#REF!</definedName>
    <definedName name="vl3p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IEU" localSheetId="0">#REF!</definedName>
    <definedName name="VLIEU">#REF!</definedName>
    <definedName name="VLM">#REF!</definedName>
    <definedName name="vltram" localSheetId="0">#REF!</definedName>
    <definedName name="vltram">#REF!</definedName>
    <definedName name="vr3p" localSheetId="0">#REF!</definedName>
    <definedName name="vr3p">#REF!</definedName>
    <definedName name="Vu" localSheetId="0">#REF!</definedName>
    <definedName name="Vu">#REF!</definedName>
    <definedName name="Vu_" localSheetId="0">#REF!</definedName>
    <definedName name="Vu_">#REF!</definedName>
    <definedName name="W" localSheetId="0">#REF!</definedName>
    <definedName name="W">#REF!</definedName>
    <definedName name="wl" localSheetId="0">#REF!</definedName>
    <definedName name="wl">#REF!</definedName>
    <definedName name="wrn.chi._.tiÆt." localSheetId="0" hidden="1">{#N/A,#N/A,FALSE,"Chi ti?t"}</definedName>
    <definedName name="wrn.chi._.tiÆt." hidden="1">{#N/A,#N/A,FALSE,"Chi ti?t"}</definedName>
    <definedName name="Ws" localSheetId="0">#REF!</definedName>
    <definedName name="Ws">#REF!</definedName>
    <definedName name="Wss" localSheetId="0">#REF!</definedName>
    <definedName name="Wss">#REF!</definedName>
    <definedName name="Wst" localSheetId="0">#REF!</definedName>
    <definedName name="Wst">#REF!</definedName>
    <definedName name="wt" localSheetId="0">#REF!</definedName>
    <definedName name="wt">#REF!</definedName>
    <definedName name="X" localSheetId="0">#REF!</definedName>
    <definedName name="X">#REF!</definedName>
    <definedName name="x1pind" localSheetId="0">#REF!</definedName>
    <definedName name="x1pind">#REF!</definedName>
    <definedName name="x1pint" localSheetId="0">#REF!</definedName>
    <definedName name="x1pint">#REF!</definedName>
    <definedName name="x1ping" localSheetId="0">#REF!</definedName>
    <definedName name="x1ping">#REF!</definedName>
    <definedName name="XCCT">0.5</definedName>
    <definedName name="xfco" localSheetId="0">#REF!</definedName>
    <definedName name="xfco">#REF!</definedName>
    <definedName name="xfco3p" localSheetId="0">#REF!</definedName>
    <definedName name="xfco3p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h" localSheetId="0">#REF!</definedName>
    <definedName name="xh">#REF!</definedName>
    <definedName name="xhn" localSheetId="0">#REF!</definedName>
    <definedName name="xhn">#REF!</definedName>
    <definedName name="xig" localSheetId="0">#REF!</definedName>
    <definedName name="xig">#REF!</definedName>
    <definedName name="xig1" localSheetId="0">#REF!</definedName>
    <definedName name="xig1">#REF!</definedName>
    <definedName name="xig1p" localSheetId="0">#REF!</definedName>
    <definedName name="xig1p">#REF!</definedName>
    <definedName name="xig3p" localSheetId="0">#REF!</definedName>
    <definedName name="xig3p">#REF!</definedName>
    <definedName name="xignc3p" localSheetId="0">#REF!</definedName>
    <definedName name="xignc3p">#REF!</definedName>
    <definedName name="xigvl3p" localSheetId="0">#REF!</definedName>
    <definedName name="xigvl3p">#REF!</definedName>
    <definedName name="ximang" localSheetId="0">#REF!</definedName>
    <definedName name="ximang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2903p" localSheetId="0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1p" localSheetId="0">#REF!</definedName>
    <definedName name="xindnc1p">#REF!</definedName>
    <definedName name="xindvl1p" localSheetId="0">#REF!</definedName>
    <definedName name="xindvl1p">#REF!</definedName>
    <definedName name="xinnc3p" localSheetId="0">#REF!</definedName>
    <definedName name="xinnc3p">#REF!</definedName>
    <definedName name="xint1p" localSheetId="0">#REF!</definedName>
    <definedName name="xint1p">#REF!</definedName>
    <definedName name="xinvl3p" localSheetId="0">#REF!</definedName>
    <definedName name="xinvl3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t" localSheetId="0">#REF!</definedName>
    <definedName name="xit">#REF!</definedName>
    <definedName name="xit1" localSheetId="0">#REF!</definedName>
    <definedName name="xit1">#REF!</definedName>
    <definedName name="xit1p" localSheetId="0">#REF!</definedName>
    <definedName name="xit1p">#REF!</definedName>
    <definedName name="xit23p" localSheetId="0">#REF!</definedName>
    <definedName name="xit23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 localSheetId="0">#REF!</definedName>
    <definedName name="xit3p">#REF!</definedName>
    <definedName name="xitnc3p" localSheetId="0">#REF!</definedName>
    <definedName name="xitnc3p">#REF!</definedName>
    <definedName name="xitvl3p" localSheetId="0">#REF!</definedName>
    <definedName name="xitvl3p">#REF!</definedName>
    <definedName name="xn" localSheetId="0">#REF!</definedName>
    <definedName name="xn">#REF!</definedName>
    <definedName name="y" localSheetId="0">#REF!</definedName>
    <definedName name="y">#REF!</definedName>
    <definedName name="z" localSheetId="0">#REF!</definedName>
    <definedName name="z">#REF!</definedName>
    <definedName name="Zip" localSheetId="0">#REF!</definedName>
    <definedName name="Zip">#REF!</definedName>
    <definedName name="zl" localSheetId="0">#REF!</definedName>
    <definedName name="zl">#REF!</definedName>
    <definedName name="Zw" localSheetId="0">#REF!</definedName>
    <definedName name="Zw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<sst xmlns="http://schemas.openxmlformats.org/spreadsheetml/2006/main" count="1085" uniqueCount="384">
  <si>
    <t>1</t>
  </si>
  <si>
    <t>20/10/1986</t>
  </si>
  <si>
    <t>QTKD</t>
  </si>
  <si>
    <t>13/11/1988</t>
  </si>
  <si>
    <t>20/08/1987</t>
  </si>
  <si>
    <t>23/04/1983</t>
  </si>
  <si>
    <t>17/8/1983</t>
  </si>
  <si>
    <t>01.008</t>
  </si>
  <si>
    <t>13/02/1989</t>
  </si>
  <si>
    <t>19/2/1990</t>
  </si>
  <si>
    <t>12/7/1989</t>
  </si>
  <si>
    <t>01/03/2015</t>
  </si>
  <si>
    <t>01/07/2015</t>
  </si>
  <si>
    <t>TTCM</t>
  </si>
  <si>
    <t>24/10/1985</t>
  </si>
  <si>
    <t>20/8/1988</t>
  </si>
  <si>
    <t>20/10/1987</t>
  </si>
  <si>
    <t>01/10/2014</t>
  </si>
  <si>
    <t>28/05/1985</t>
  </si>
  <si>
    <t>01/04/2016</t>
  </si>
  <si>
    <t>TC</t>
  </si>
  <si>
    <t>MN Kỳ Trinh</t>
  </si>
  <si>
    <t>01/06/2016</t>
  </si>
  <si>
    <t>01/5/2016</t>
  </si>
  <si>
    <t>21/01/2016</t>
  </si>
  <si>
    <t>20/05/1983</t>
  </si>
  <si>
    <t>21/7/1987</t>
  </si>
  <si>
    <t>09/08/1990</t>
  </si>
  <si>
    <t>TV-TB</t>
  </si>
  <si>
    <t>09/01/1985</t>
  </si>
  <si>
    <t>17/5/1985</t>
  </si>
  <si>
    <t>24/08/1982</t>
  </si>
  <si>
    <t>20/09/1985</t>
  </si>
  <si>
    <t>01/7/2015</t>
  </si>
  <si>
    <t>01/5/2015</t>
  </si>
  <si>
    <t>25/06/1990</t>
  </si>
  <si>
    <t>01/02/2015</t>
  </si>
  <si>
    <t>01/06/2015</t>
  </si>
  <si>
    <t>05/10/1986</t>
  </si>
  <si>
    <t>20/04/1988</t>
  </si>
  <si>
    <t>24/04/1988</t>
  </si>
  <si>
    <t>18/11/1987</t>
  </si>
  <si>
    <t>29/12/1988</t>
  </si>
  <si>
    <t>14/08/1986</t>
  </si>
  <si>
    <t>19/02/1980</t>
  </si>
  <si>
    <t>Trần Thị Quỳnh</t>
  </si>
  <si>
    <t>27/12/1980</t>
  </si>
  <si>
    <t>16/10/1987</t>
  </si>
  <si>
    <t>Nguyễn Thị Mận</t>
  </si>
  <si>
    <t>12/10/1987</t>
  </si>
  <si>
    <t>15/07/1988</t>
  </si>
  <si>
    <t>05/10/1983</t>
  </si>
  <si>
    <t>01/10/2015</t>
  </si>
  <si>
    <t>Lê Thị Hạnh</t>
  </si>
  <si>
    <t>20/04/1989</t>
  </si>
  <si>
    <t>Đậu Thị Mỹ Hoa</t>
  </si>
  <si>
    <t>22/11/1989</t>
  </si>
  <si>
    <t>Đinh Thị Hiền</t>
  </si>
  <si>
    <t>23/12/1988</t>
  </si>
  <si>
    <t>16a.200</t>
  </si>
  <si>
    <t>Lê Thị Ánh Ngọc</t>
  </si>
  <si>
    <t>21/06/1988</t>
  </si>
  <si>
    <t>21/01/2015</t>
  </si>
  <si>
    <t>20/12/1991</t>
  </si>
  <si>
    <t>28/04/1985</t>
  </si>
  <si>
    <t>14/11/1987</t>
  </si>
  <si>
    <t>22/12/1984</t>
  </si>
  <si>
    <t xml:space="preserve"> </t>
  </si>
  <si>
    <t>TT</t>
  </si>
  <si>
    <t>Nam</t>
  </si>
  <si>
    <t>GDMN</t>
  </si>
  <si>
    <t>MN Hoa Mai</t>
  </si>
  <si>
    <t>06/10/1983</t>
  </si>
  <si>
    <t>28/03/1987</t>
  </si>
  <si>
    <t>02/09/1986</t>
  </si>
  <si>
    <t>24/11/1990</t>
  </si>
  <si>
    <t>06/7/1988</t>
  </si>
  <si>
    <t>01/03/2016</t>
  </si>
  <si>
    <t>TPCM</t>
  </si>
  <si>
    <t>20/10/1984</t>
  </si>
  <si>
    <t>01.004</t>
  </si>
  <si>
    <t>17.171</t>
  </si>
  <si>
    <t>Thái Thị Hoa Đào</t>
  </si>
  <si>
    <t>Nguyễn Thị Hoàn</t>
  </si>
  <si>
    <t>Đặng Thị Huệ</t>
  </si>
  <si>
    <t>Đặng Thị Lan</t>
  </si>
  <si>
    <t>5/09/1988</t>
  </si>
  <si>
    <t>Hoàng Thị Nga</t>
  </si>
  <si>
    <t>18/10/1990</t>
  </si>
  <si>
    <t>Hoàng Thị Ngọc Vinh</t>
  </si>
  <si>
    <t>08/2/1990</t>
  </si>
  <si>
    <t>Phạm Thị Cúc Phương</t>
  </si>
  <si>
    <t>20/08/1990</t>
  </si>
  <si>
    <t>Đào Thị Liên</t>
  </si>
  <si>
    <t>14/12/1983</t>
  </si>
  <si>
    <t>20/05/1985</t>
  </si>
  <si>
    <t>21/01/1986</t>
  </si>
  <si>
    <t>23/4/1984</t>
  </si>
  <si>
    <t>07/10/1989</t>
  </si>
  <si>
    <t>14/03/1986</t>
  </si>
  <si>
    <t>01/06/1987</t>
  </si>
  <si>
    <t>GV</t>
  </si>
  <si>
    <t>26/4/1989</t>
  </si>
  <si>
    <t>Nguyễn Thị Hằng</t>
  </si>
  <si>
    <t>Nguyễn Thị Nga</t>
  </si>
  <si>
    <t>01/05/2016</t>
  </si>
  <si>
    <t>27/10/1986</t>
  </si>
  <si>
    <t>2</t>
  </si>
  <si>
    <t>20/11/1989</t>
  </si>
  <si>
    <t>01/02/2016</t>
  </si>
  <si>
    <t>01/08/2015</t>
  </si>
  <si>
    <t>24/10/1990</t>
  </si>
  <si>
    <t>14/1/1986</t>
  </si>
  <si>
    <t>02/08/1990</t>
  </si>
  <si>
    <t>12/06/1986</t>
  </si>
  <si>
    <t>15/5/1987</t>
  </si>
  <si>
    <t>05/06/1988</t>
  </si>
  <si>
    <t>26/07/1980</t>
  </si>
  <si>
    <t>20/2/1986</t>
  </si>
  <si>
    <t>30/09/1986</t>
  </si>
  <si>
    <t>Trần Thị Mến</t>
  </si>
  <si>
    <t>Nguyễn Thị Vân</t>
  </si>
  <si>
    <t>16/7/1989</t>
  </si>
  <si>
    <t>02/02/1988</t>
  </si>
  <si>
    <t>16/8/1988</t>
  </si>
  <si>
    <t>26/5/1988</t>
  </si>
  <si>
    <t>15/7/1989</t>
  </si>
  <si>
    <t>16b.121</t>
  </si>
  <si>
    <t>16.119</t>
  </si>
  <si>
    <t>Trần Thị Xinh</t>
  </si>
  <si>
    <t>29/09/1977</t>
  </si>
  <si>
    <t>*</t>
  </si>
  <si>
    <t>Céng :</t>
  </si>
  <si>
    <t>Céng:</t>
  </si>
  <si>
    <t>01/01/2015</t>
  </si>
  <si>
    <t>TB-TV</t>
  </si>
  <si>
    <t>18/04/1987</t>
  </si>
  <si>
    <t>24/07/1988</t>
  </si>
  <si>
    <t>20/10/1988</t>
  </si>
  <si>
    <t>25/08/1989</t>
  </si>
  <si>
    <t>21/10/1987</t>
  </si>
  <si>
    <t>30/10/1988</t>
  </si>
  <si>
    <t>01/07/1987</t>
  </si>
  <si>
    <t>04/08/1987</t>
  </si>
  <si>
    <t>03/05/1988</t>
  </si>
  <si>
    <t>02/03/1984</t>
  </si>
  <si>
    <t>K.To¸n</t>
  </si>
  <si>
    <t>06.032</t>
  </si>
  <si>
    <t>08/04/1987</t>
  </si>
  <si>
    <t>3</t>
  </si>
  <si>
    <t>Võ Thị Dung</t>
  </si>
  <si>
    <t>TB</t>
  </si>
  <si>
    <t>TV</t>
  </si>
  <si>
    <t>TPTĐ</t>
  </si>
  <si>
    <t>VT</t>
  </si>
  <si>
    <t>YT</t>
  </si>
  <si>
    <t>TP-HC</t>
  </si>
  <si>
    <t>TT-HC</t>
  </si>
  <si>
    <t>MN Kỳ Hà</t>
  </si>
  <si>
    <t>MN Kỳ Hưng</t>
  </si>
  <si>
    <t>MN Kỳ Hoa</t>
  </si>
  <si>
    <t>MN Kỳ Liên</t>
  </si>
  <si>
    <t>MN Kỳ Long</t>
  </si>
  <si>
    <t>MN Kỳ Nam</t>
  </si>
  <si>
    <t>MN Kỳ Ninh</t>
  </si>
  <si>
    <t>MN Kỳ Phương</t>
  </si>
  <si>
    <t>MN Kỳ Thịnh</t>
  </si>
  <si>
    <t>Trần Văn Thống</t>
  </si>
  <si>
    <t>Lê Hồng Loan</t>
  </si>
  <si>
    <t>Phạm Xuân Linh</t>
  </si>
  <si>
    <t>Nguyễn Khắc Sáng</t>
  </si>
  <si>
    <t>Lê Văn Huỳnh</t>
  </si>
  <si>
    <t>Dương Đình Danh</t>
  </si>
  <si>
    <t>Nguyễn Thị Huệ</t>
  </si>
  <si>
    <t>Nguyễn Thị Thanh</t>
  </si>
  <si>
    <t>Đậu Thị Thuỷ</t>
  </si>
  <si>
    <t>Nguyễn Thị Thu Hoài</t>
  </si>
  <si>
    <t>Nguyễn Thị Thuỳ</t>
  </si>
  <si>
    <t>Thiều Thị Phương Nhung</t>
  </si>
  <si>
    <t>Văn Thị Minh Thái</t>
  </si>
  <si>
    <t>Nguyễn Thị Trường</t>
  </si>
  <si>
    <t>Dương Thị Ngọc Ánh</t>
  </si>
  <si>
    <t>Nguyễn Thị Hà</t>
  </si>
  <si>
    <t>Trần Thị Ngọc Giang</t>
  </si>
  <si>
    <t>Lê Thị Long</t>
  </si>
  <si>
    <t>Lê Thị Liên</t>
  </si>
  <si>
    <t>Chu Thị Vân</t>
  </si>
  <si>
    <t>Võ Thị Hương</t>
  </si>
  <si>
    <t>Chu Thị Hương</t>
  </si>
  <si>
    <t>Trương Thị Phương Thảo</t>
  </si>
  <si>
    <t>Nguyễn Thị Tâm</t>
  </si>
  <si>
    <t>Lê Thị Hương</t>
  </si>
  <si>
    <t>Nguyễn Thị Tương</t>
  </si>
  <si>
    <t>Phạm Thị Linh</t>
  </si>
  <si>
    <t>Chu Thị Nhỏ</t>
  </si>
  <si>
    <t>Đoàn Thị Hoa</t>
  </si>
  <si>
    <t>Dương Thị Linh</t>
  </si>
  <si>
    <t>Hoàng Thị Sơn</t>
  </si>
  <si>
    <t>Dương Thị Tuyết</t>
  </si>
  <si>
    <t>Nguyễn Thị Lệ Thuỷ</t>
  </si>
  <si>
    <t>Nguyễn Thị Thảo</t>
  </si>
  <si>
    <t xml:space="preserve">Vũ Thị Hồng Thơm </t>
  </si>
  <si>
    <t>Đậu Thị Hoa</t>
  </si>
  <si>
    <t>Hoàng Thị Hường</t>
  </si>
  <si>
    <t>Thiều Thị Thanh Hoa</t>
  </si>
  <si>
    <t>Nguyễn Thị Ánh</t>
  </si>
  <si>
    <t>Vũ Quỳnh Giang</t>
  </si>
  <si>
    <t>Nguyễn Thị Thúy Nga</t>
  </si>
  <si>
    <t>Nguyễn Thị Yến</t>
  </si>
  <si>
    <t>Nguyễn Thị Giang</t>
  </si>
  <si>
    <t>Hoàng Thị Nhung</t>
  </si>
  <si>
    <t>Hà Thùy Dung</t>
  </si>
  <si>
    <t>Đậu Thị Thanh Ngà</t>
  </si>
  <si>
    <t>Lê Thị Quyên</t>
  </si>
  <si>
    <t>Đặng Thị Hoa</t>
  </si>
  <si>
    <t>Nguyễn Thị Thanh Nhàn</t>
  </si>
  <si>
    <t>Nguyễn Thị Huế</t>
  </si>
  <si>
    <t>Phan Thị Nguyên</t>
  </si>
  <si>
    <t>Lê Thị Mỹ Hương</t>
  </si>
  <si>
    <t>Trần Thị Hà</t>
  </si>
  <si>
    <t>Lê Thùy Trang</t>
  </si>
  <si>
    <t>Chu Thị Liên</t>
  </si>
  <si>
    <t>Chu Thị Hạnh</t>
  </si>
  <si>
    <t>Bùi Thị Hồng Lĩnh</t>
  </si>
  <si>
    <t>Phan Thị Tâm</t>
  </si>
  <si>
    <t>Nguyễn Kim Yến</t>
  </si>
  <si>
    <t>Nguyễn Tiến Quỳnh</t>
  </si>
  <si>
    <t>Nguyễn Thị Huyền</t>
  </si>
  <si>
    <t>Nguyễn Thị Xoan</t>
  </si>
  <si>
    <t>Lê Thị Nhung</t>
  </si>
  <si>
    <t>Tưởng Thị Mỹ Hạnh</t>
  </si>
  <si>
    <t>Lê Thị Minh</t>
  </si>
  <si>
    <t>Nguyễn Thị Hạnh</t>
  </si>
  <si>
    <t>Nguyễn Thị Bảo Yến</t>
  </si>
  <si>
    <t>Lê Thị Huyền Trang</t>
  </si>
  <si>
    <t>Hoàng Thị Thu Hiền</t>
  </si>
  <si>
    <t>Nguyễn Thị Châu</t>
  </si>
  <si>
    <t>Nguyễn Thị Khuyên</t>
  </si>
  <si>
    <t>Trần Thị Lượng</t>
  </si>
  <si>
    <t>Trần Thị Thảo</t>
  </si>
  <si>
    <t>Nguyễn Thị Phương</t>
  </si>
  <si>
    <t>Hoàng Thị Quế</t>
  </si>
  <si>
    <t>Nguyễn Thị Hồng Vân</t>
  </si>
  <si>
    <t>Trần Thị Cẩm Vân</t>
  </si>
  <si>
    <t>Trần Thị Anh Phương</t>
  </si>
  <si>
    <t>Trần Thị Thơm</t>
  </si>
  <si>
    <t>Lê Thị Hoài</t>
  </si>
  <si>
    <t>Lê Thị Sen</t>
  </si>
  <si>
    <t>Nguyễn Chí Thanh</t>
  </si>
  <si>
    <t>Trịnh Thị Thuỷ</t>
  </si>
  <si>
    <t>Cao Thị Hạnh</t>
  </si>
  <si>
    <t>Lê Thị Năm</t>
  </si>
  <si>
    <t>Lê Thị Giang</t>
  </si>
  <si>
    <t>Dương Thị Thuý Hằng</t>
  </si>
  <si>
    <t>Lê Thị Thanh Mai</t>
  </si>
  <si>
    <t>Trần Thị Thu Thảo</t>
  </si>
  <si>
    <t>Đặng Thị Thu</t>
  </si>
  <si>
    <t>Lê Thị Ngọc</t>
  </si>
  <si>
    <t>01/09/2016</t>
  </si>
  <si>
    <t>01/07/2016</t>
  </si>
  <si>
    <t>01/10/2016</t>
  </si>
  <si>
    <t>y</t>
  </si>
  <si>
    <t>m</t>
  </si>
  <si>
    <t>Kế Toán</t>
  </si>
  <si>
    <t>MN Kỳ Lợi</t>
  </si>
  <si>
    <t>Tiểu học  Kỳ Hà</t>
  </si>
  <si>
    <t>Tiểu học  Kỳ Hưng</t>
  </si>
  <si>
    <t>Tiểu học  Kỳ Hoa</t>
  </si>
  <si>
    <t>Tiểu học  Kỳ Liên</t>
  </si>
  <si>
    <t>Tiểu học  Kỳ Lợi</t>
  </si>
  <si>
    <t>Tiểu học  Kỳ Long</t>
  </si>
  <si>
    <t>Tiểu học  Kỳ Nam</t>
  </si>
  <si>
    <t>Tiểu học  Kỳ Ninh</t>
  </si>
  <si>
    <t>Tiểu học  Kỳ Phương</t>
  </si>
  <si>
    <t>Tiểu học  Kỳ Trinh</t>
  </si>
  <si>
    <t>THCS  Hà Hải</t>
  </si>
  <si>
    <t>THCS  Kỳ Lợi</t>
  </si>
  <si>
    <t>THCS  Kỳ Long</t>
  </si>
  <si>
    <t>THCS  Kỳ Nam</t>
  </si>
  <si>
    <t>THCS  Kỳ Ninh</t>
  </si>
  <si>
    <t>THCS  Kỳ Phương</t>
  </si>
  <si>
    <t>THCS  Kỳ Trinh</t>
  </si>
  <si>
    <t>Tiểu học  Kỳ Thịnh 1</t>
  </si>
  <si>
    <t>Tiểu học  Kỳ Thịnh 2</t>
  </si>
  <si>
    <t>Tiểu học  Sông Trí</t>
  </si>
  <si>
    <t>THCS  Kỳ Thịnh</t>
  </si>
  <si>
    <t>THCS  Sông Trí</t>
  </si>
  <si>
    <t>Họ và tên</t>
  </si>
  <si>
    <t>Ngày tháng năm sinh</t>
  </si>
  <si>
    <t>Nữ</t>
  </si>
  <si>
    <t>Trình độ chuyên môn được đào tạo</t>
  </si>
  <si>
    <t>Chức vụ</t>
  </si>
  <si>
    <t>Ngạch &amp; Bậc lương</t>
  </si>
  <si>
    <t>Mã ngạch</t>
  </si>
  <si>
    <t>Bậc</t>
  </si>
  <si>
    <t>Hệ số lương</t>
  </si>
  <si>
    <t>Hệ số lương theo ngạch bậc</t>
  </si>
  <si>
    <t>Thời gian để tính nâng lương lần sau</t>
  </si>
  <si>
    <t>A</t>
  </si>
  <si>
    <t>B</t>
  </si>
  <si>
    <t>UBND THỊ XÃ KỲ ANH</t>
  </si>
  <si>
    <t>NGƯỜI LẬP BIỂU</t>
  </si>
  <si>
    <t>Nguyễn Văn Giáp</t>
  </si>
  <si>
    <t>Nguyễn Hữu Sum</t>
  </si>
  <si>
    <t>Kế toán</t>
  </si>
  <si>
    <t>01/12/2016</t>
  </si>
  <si>
    <t>Thể dục</t>
  </si>
  <si>
    <t>Tin học</t>
  </si>
  <si>
    <t>Thiết bị</t>
  </si>
  <si>
    <t>THCS Kỳ Hoa</t>
  </si>
  <si>
    <t>Nguyễn Thị Ngọc Hoa</t>
  </si>
  <si>
    <t>Trần Thu Nguyệt</t>
  </si>
  <si>
    <t>Lê Thị Hồng Tâm</t>
  </si>
  <si>
    <t>Âm Nhạc</t>
  </si>
  <si>
    <t>Điều dưỡng</t>
  </si>
  <si>
    <t>Nhạc</t>
  </si>
  <si>
    <t>Tiểu học</t>
  </si>
  <si>
    <t>Thư viện</t>
  </si>
  <si>
    <t>Y sỹ</t>
  </si>
  <si>
    <t>Văn thư</t>
  </si>
  <si>
    <t xml:space="preserve">XÁC NHẬN CỦA UBND </t>
  </si>
  <si>
    <t>CHỦ TỊCH</t>
  </si>
  <si>
    <t>TRƯỞNG PHÒNG GD&amp;ĐT</t>
  </si>
  <si>
    <t>TRƯỞNG PHÒNG NỘI VỤ</t>
  </si>
  <si>
    <t>Hạng III</t>
  </si>
  <si>
    <t>Hạng IV</t>
  </si>
  <si>
    <t>CĐ</t>
  </si>
  <si>
    <t>ĐH</t>
  </si>
  <si>
    <t>ĐD</t>
  </si>
  <si>
    <t>Nghị định 17/2015</t>
  </si>
  <si>
    <t>Nghị định 47/2016</t>
  </si>
  <si>
    <t xml:space="preserve">Tổng số tháng hưởng Nghị định 17/2015 </t>
  </si>
  <si>
    <t xml:space="preserve">Tổng số tháng hưởng Nghị định  47/2016 </t>
  </si>
  <si>
    <t>Tổng số tháng hưởng Nghị định 17/2015 và 47/2016</t>
  </si>
  <si>
    <t>Tổng tiền lương và phụ cấp theo Nghị định 17/2015 và 47/2016 của CP</t>
  </si>
  <si>
    <t>Ghi chú
(Đơn vị)</t>
  </si>
  <si>
    <t>NGƯỜI LẬP BiỂU</t>
  </si>
  <si>
    <t>UBND THỊ XÃ KỲ ANH
PHÒNG GIÁO DỤC VÀ ĐÀO TẠO</t>
  </si>
  <si>
    <t>MN Kỳ Ninh (trước 21/1/2016 tập sự)</t>
  </si>
  <si>
    <t>Lê Thanh  Vương</t>
  </si>
  <si>
    <t>20/02/1989</t>
  </si>
  <si>
    <t>Hạng II</t>
  </si>
  <si>
    <t>19/01/2016</t>
  </si>
  <si>
    <t>Trần Thị Dung</t>
  </si>
  <si>
    <t>TDTT</t>
  </si>
  <si>
    <t>12/05/2016</t>
  </si>
  <si>
    <t>Hoàng Việt Hà</t>
  </si>
  <si>
    <t>Lê Thị Hồng Nhung</t>
  </si>
  <si>
    <t>Nguyễn Ngọc Anh Thơ</t>
  </si>
  <si>
    <t>20/10/1990</t>
  </si>
  <si>
    <t>Lê Thị Hoài Thu</t>
  </si>
  <si>
    <t>Đại Học</t>
  </si>
  <si>
    <t>16/12/1992</t>
  </si>
  <si>
    <t>Tiếng Anh</t>
  </si>
  <si>
    <t>Nguyễn Tố Nhi</t>
  </si>
  <si>
    <t>25/05/1992</t>
  </si>
  <si>
    <t>12/05/2015</t>
  </si>
  <si>
    <t>Thị xã Kỳ Anh, ngày 21 tháng 2 năm 2017</t>
  </si>
  <si>
    <t>TH Kỳ Ninh</t>
  </si>
  <si>
    <t xml:space="preserve">TH Kỳ Hà </t>
  </si>
  <si>
    <t>TH Kỳ Hưng</t>
  </si>
  <si>
    <t>TH Sông Trí</t>
  </si>
  <si>
    <t>TH Kỳ Trinh</t>
  </si>
  <si>
    <t>TH Thịnh 1</t>
  </si>
  <si>
    <t>TH Thịnh 2</t>
  </si>
  <si>
    <t>TH Kỳ Lợi</t>
  </si>
  <si>
    <t xml:space="preserve">TH Kỳ Long </t>
  </si>
  <si>
    <t>TH Kỳ Liên</t>
  </si>
  <si>
    <t>TH Kỳ Phương</t>
  </si>
  <si>
    <t>THCS Kỳ Ninh</t>
  </si>
  <si>
    <t>THCS Hà Hải</t>
  </si>
  <si>
    <t>THCS Sông Trí</t>
  </si>
  <si>
    <t>THCS Kỳ Trinh</t>
  </si>
  <si>
    <t>THCS Kỳ Lợi</t>
  </si>
  <si>
    <t>THCS Kỳ Thịnh</t>
  </si>
  <si>
    <t>THCS Kỳ Long</t>
  </si>
  <si>
    <t>THCS Kỳ Phương</t>
  </si>
  <si>
    <t>Thành tiền Nghị định 17/2015</t>
  </si>
  <si>
    <t>Thành tiền theo Nghị đinh 47/2016</t>
  </si>
  <si>
    <t>Tổng tiền năm 2016</t>
  </si>
  <si>
    <t>Thị xã Kỳ Anh, ngày 21 tháng 01 năm 2017</t>
  </si>
  <si>
    <t>Tổng số CC, VC có HS từ 2.34 trở xuống</t>
  </si>
  <si>
    <t>TH&amp;THCS Kỳ Hoa</t>
  </si>
  <si>
    <t>TH&amp;THCS Kỳ Nam</t>
  </si>
</sst>
</file>

<file path=xl/styles.xml><?xml version="1.0" encoding="utf-8"?>
<styleSheet xmlns="http://schemas.openxmlformats.org/spreadsheetml/2006/main">
  <numFmts count="5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0.000"/>
    <numFmt numFmtId="167" formatCode="mm/dd/yyyy"/>
    <numFmt numFmtId="168" formatCode="#,##0\ &quot;F&quot;;\-#,##0\ &quot;F&quot;"/>
    <numFmt numFmtId="169" formatCode="#,##0\ &quot;F&quot;;[Red]\-#,##0\ &quot;F&quot;"/>
    <numFmt numFmtId="170" formatCode="_-* #,##0\ &quot;F&quot;_-;\-* #,##0\ &quot;F&quot;_-;_-* &quot;-&quot;\ &quot;F&quot;_-;_-@_-"/>
    <numFmt numFmtId="171" formatCode="_-* #,##0_-;\-* #,##0_-;_-* &quot;-&quot;_-;_-@_-"/>
    <numFmt numFmtId="172" formatCode="_-* #,##0.00_-;\-* #,##0.00_-;_-* &quot;-&quot;??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_(* #,##0.000_);_(* \(#,##0.000\);_(* &quot;-&quot;??_);_(@_)"/>
    <numFmt numFmtId="179" formatCode="#,##0.00\ &quot;F&quot;;[Red]\-#,##0.00\ &quot;F&quot;"/>
    <numFmt numFmtId="180" formatCode="#,##0.00\ &quot;F&quot;;\-#,##0.00\ &quot;F&quot;"/>
    <numFmt numFmtId="181" formatCode="0.00000000"/>
    <numFmt numFmtId="182" formatCode="00"/>
    <numFmt numFmtId="183" formatCode="m/d"/>
    <numFmt numFmtId="184" formatCode="&quot;$&quot;#,##0;[Red]\-&quot;$&quot;#,##0"/>
    <numFmt numFmtId="185" formatCode="&quot;\&quot;###&quot;,&quot;0&quot;.&quot;00;[Red]&quot;\&quot;\-###&quot;,&quot;0&quot;.&quot;00"/>
    <numFmt numFmtId="186" formatCode="_-&quot;$&quot;* #&quot;,&quot;##0_-;\-&quot;$&quot;* #&quot;,&quot;##0_-;_-&quot;$&quot;* &quot;-&quot;_-;_-@_-"/>
    <numFmt numFmtId="187" formatCode="0.000000000"/>
    <numFmt numFmtId="188" formatCode="0&quot;.&quot;0%"/>
    <numFmt numFmtId="189" formatCode="_-&quot;$&quot;* ###&quot;,&quot;0&quot;.&quot;00_-;\-&quot;$&quot;* ###&quot;,&quot;0&quot;.&quot;00_-;_-&quot;$&quot;* &quot;-&quot;??_-;_-@_-"/>
    <numFmt numFmtId="190" formatCode="##&quot;,&quot;#0&quot;.&quot;0;\-##&quot;,&quot;#0&quot;.&quot;0"/>
    <numFmt numFmtId="191" formatCode="##&quot;,&quot;#0&quot;.&quot;0_);\(##&quot;,&quot;#0&quot;.&quot;0\)"/>
    <numFmt numFmtId="192" formatCode="_-&quot;£&quot;* #,##0_-;\-&quot;£&quot;* #,##0_-;_-&quot;£&quot;* &quot;-&quot;_-;_-@_-"/>
    <numFmt numFmtId="193" formatCode="#"/>
    <numFmt numFmtId="194" formatCode="0&quot;.&quot;0##"/>
    <numFmt numFmtId="195" formatCode="_-* ##&quot;,&quot;#0&quot;.&quot;0\ _F_-;\-* ##&quot;,&quot;#0&quot;.&quot;0\ _F_-;_-* &quot;-&quot;??\ _F_-;_-@_-"/>
    <numFmt numFmtId="196" formatCode="_-* #&quot;,&quot;##0\ _F_-;\-* #&quot;,&quot;##0\ _F_-;_-* &quot;-&quot;??\ _F_-;_-@_-"/>
    <numFmt numFmtId="197" formatCode="#&quot;,&quot;##0&quot;,&quot;&quot;.&quot;000_);\(#&quot;,&quot;##0&quot;,&quot;&quot;.&quot;000\)"/>
    <numFmt numFmtId="198" formatCode="#,##0.0"/>
    <numFmt numFmtId="199" formatCode="#,##0.0000"/>
    <numFmt numFmtId="200" formatCode="#,##0.000"/>
    <numFmt numFmtId="201" formatCode="[$-42A]dd\ mmmm\ yyyy"/>
    <numFmt numFmtId="202" formatCode="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42A]h:mm:ss\ AM/PM"/>
  </numFmts>
  <fonts count="149">
    <font>
      <sz val="12"/>
      <name val=".VnTime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4"/>
      <name val=".VnTimeH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3"/>
      <name val="Arial"/>
      <family val="2"/>
    </font>
    <font>
      <sz val="10"/>
      <name val=".VnTime"/>
      <family val="2"/>
    </font>
    <font>
      <sz val="12"/>
      <name val=".VnArial Narrow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sz val="13"/>
      <name val=".VnTime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4"/>
      <name val=".VnTime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9"/>
      <name val=".VnArial Narrow"/>
      <family val="2"/>
    </font>
    <font>
      <b/>
      <sz val="9"/>
      <color indexed="8"/>
      <name val=".VnArial Narrow"/>
      <family val="2"/>
    </font>
    <font>
      <b/>
      <sz val="9"/>
      <name val=".VnArial Narrow"/>
      <family val="2"/>
    </font>
    <font>
      <i/>
      <sz val="9"/>
      <name val=".VnArial Narrow"/>
      <family val="2"/>
    </font>
    <font>
      <b/>
      <sz val="8"/>
      <name val=".VnArial Narrow"/>
      <family val="2"/>
    </font>
    <font>
      <sz val="8"/>
      <name val=".VnArial Narrow"/>
      <family val="2"/>
    </font>
    <font>
      <b/>
      <sz val="8"/>
      <color indexed="8"/>
      <name val=".VnArial Narrow"/>
      <family val="2"/>
    </font>
    <font>
      <i/>
      <sz val="8"/>
      <color indexed="8"/>
      <name val=".VnArial Narrow"/>
      <family val="2"/>
    </font>
    <font>
      <i/>
      <sz val="8"/>
      <name val=".VnArial Narrow"/>
      <family val="2"/>
    </font>
    <font>
      <sz val="9"/>
      <name val=".VnArial NarrowH"/>
      <family val="2"/>
    </font>
    <font>
      <b/>
      <i/>
      <sz val="9"/>
      <name val=".VnArial Narrow"/>
      <family val="2"/>
    </font>
    <font>
      <sz val="10"/>
      <name val="?? ??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–¾’©"/>
      <family val="1"/>
    </font>
    <font>
      <sz val="12"/>
      <name val="µ¸¿òÃ¼"/>
      <family val="3"/>
    </font>
    <font>
      <sz val="12"/>
      <name val="System"/>
      <family val="1"/>
    </font>
    <font>
      <sz val="12"/>
      <name val="Helv"/>
      <family val="2"/>
    </font>
    <font>
      <sz val="10"/>
      <name val="±¼¸²A¼"/>
      <family val="3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i/>
      <sz val="8"/>
      <name val=".VnArial Narrow"/>
      <family val="2"/>
    </font>
    <font>
      <b/>
      <sz val="9"/>
      <color indexed="8"/>
      <name val=".VnArial NarrowH"/>
      <family val="2"/>
    </font>
    <font>
      <b/>
      <sz val="9"/>
      <name val=".VnArial NarrowH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.VnArial Narrow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7"/>
      <name val=".VnArial Narrow"/>
      <family val="2"/>
    </font>
    <font>
      <b/>
      <i/>
      <sz val="7"/>
      <name val=".VnArial Narrow"/>
      <family val="2"/>
    </font>
    <font>
      <i/>
      <sz val="7"/>
      <color indexed="8"/>
      <name val=".VnArial Narrow"/>
      <family val="2"/>
    </font>
    <font>
      <b/>
      <sz val="7"/>
      <name val=".VnArial Narrow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.VnArial Narrow"/>
      <family val="2"/>
    </font>
    <font>
      <sz val="11"/>
      <name val="Times New Roman"/>
      <family val="1"/>
    </font>
    <font>
      <i/>
      <sz val="8"/>
      <color indexed="8"/>
      <name val="Times New Roman"/>
      <family val="1"/>
    </font>
    <font>
      <i/>
      <sz val="11"/>
      <name val="Times New Roman"/>
      <family val="1"/>
    </font>
    <font>
      <i/>
      <sz val="7"/>
      <color indexed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.VnArial Narrow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b/>
      <i/>
      <sz val="13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b/>
      <sz val="12"/>
      <color indexed="8"/>
      <name val="Cambria"/>
      <family val="0"/>
    </font>
    <font>
      <b/>
      <sz val="9"/>
      <color indexed="8"/>
      <name val="Arial"/>
      <family val="0"/>
    </font>
    <font>
      <sz val="8"/>
      <name val="Cambria"/>
      <family val="1"/>
    </font>
    <font>
      <i/>
      <sz val="8"/>
      <name val="Cambria"/>
      <family val="1"/>
    </font>
    <font>
      <sz val="9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color theme="1"/>
      <name val=".VnArial Narrow"/>
      <family val="2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i/>
      <sz val="8"/>
      <name val="Cambria"/>
      <family val="1"/>
    </font>
    <font>
      <i/>
      <sz val="8"/>
      <color indexed="8"/>
      <name val="Cambria"/>
      <family val="1"/>
    </font>
    <font>
      <i/>
      <sz val="11"/>
      <name val="Cambria"/>
      <family val="1"/>
    </font>
    <font>
      <i/>
      <sz val="7"/>
      <color indexed="8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i/>
      <sz val="7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8"/>
      <color theme="1"/>
      <name val="Cambria"/>
      <family val="1"/>
    </font>
    <font>
      <sz val="7"/>
      <color theme="1"/>
      <name val="Cambria"/>
      <family val="1"/>
    </font>
    <font>
      <sz val="8"/>
      <color theme="1"/>
      <name val=".VnArial Narrow"/>
      <family val="2"/>
    </font>
    <font>
      <sz val="9"/>
      <color theme="1"/>
      <name val="Cambria"/>
      <family val="1"/>
    </font>
    <font>
      <sz val="7"/>
      <color theme="1"/>
      <name val="Times New Roman"/>
      <family val="1"/>
    </font>
    <font>
      <sz val="9"/>
      <color indexed="8"/>
      <name val="Cambria"/>
      <family val="1"/>
    </font>
    <font>
      <sz val="8"/>
      <color theme="1"/>
      <name val="Times New Roman"/>
      <family val="1"/>
    </font>
    <font>
      <sz val="8"/>
      <color indexed="8"/>
      <name val="Cambria"/>
      <family val="1"/>
    </font>
    <font>
      <sz val="12"/>
      <color indexed="8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double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/>
      <right style="thin"/>
      <top style="thin"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1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0" fillId="2" borderId="4" applyNumberFormat="0" applyAlignment="0" applyProtection="0"/>
    <xf numFmtId="0" fontId="20" fillId="3" borderId="5" applyNumberFormat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4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4" fillId="2" borderId="0">
      <alignment/>
      <protection/>
    </xf>
    <xf numFmtId="0" fontId="5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5" fillId="2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29" fillId="2" borderId="0">
      <alignment/>
      <protection/>
    </xf>
    <xf numFmtId="0" fontId="7" fillId="2" borderId="0">
      <alignment/>
      <protection/>
    </xf>
    <xf numFmtId="0" fontId="8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29" fillId="0" borderId="0">
      <alignment wrapText="1"/>
      <protection/>
    </xf>
    <xf numFmtId="0" fontId="8" fillId="0" borderId="0">
      <alignment wrapText="1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85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58" fillId="0" borderId="0">
      <alignment/>
      <protection/>
    </xf>
    <xf numFmtId="0" fontId="10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37" fontId="60" fillId="0" borderId="0">
      <alignment/>
      <protection/>
    </xf>
    <xf numFmtId="0" fontId="61" fillId="0" borderId="0">
      <alignment/>
      <protection/>
    </xf>
    <xf numFmtId="166" fontId="2" fillId="0" borderId="0" applyFill="0" applyBorder="0" applyAlignment="0">
      <protection/>
    </xf>
    <xf numFmtId="166" fontId="2" fillId="0" borderId="0" applyFill="0" applyBorder="0" applyAlignment="0">
      <protection/>
    </xf>
    <xf numFmtId="166" fontId="2" fillId="0" borderId="0" applyFill="0" applyBorder="0" applyAlignment="0">
      <protection/>
    </xf>
    <xf numFmtId="166" fontId="2" fillId="0" borderId="0" applyFill="0" applyBorder="0" applyAlignment="0">
      <protection/>
    </xf>
    <xf numFmtId="0" fontId="12" fillId="2" borderId="5" applyNumberFormat="0" applyAlignment="0" applyProtection="0"/>
    <xf numFmtId="0" fontId="12" fillId="2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166" fontId="0" fillId="0" borderId="7">
      <alignment/>
      <protection/>
    </xf>
    <xf numFmtId="166" fontId="0" fillId="0" borderId="7">
      <alignment/>
      <protection/>
    </xf>
    <xf numFmtId="166" fontId="0" fillId="0" borderId="7">
      <alignment/>
      <protection/>
    </xf>
    <xf numFmtId="166" fontId="0" fillId="0" borderId="7">
      <alignment/>
      <protection/>
    </xf>
    <xf numFmtId="166" fontId="0" fillId="0" borderId="7">
      <alignment/>
      <protection/>
    </xf>
    <xf numFmtId="0" fontId="2" fillId="0" borderId="0" applyFont="0" applyFill="0" applyBorder="0" applyAlignment="0" applyProtection="0"/>
    <xf numFmtId="165" fontId="39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2" borderId="4" applyNumberFormat="0" applyAlignment="0" applyProtection="0"/>
    <xf numFmtId="0" fontId="20" fillId="3" borderId="5" applyNumberFormat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1" fillId="22" borderId="8" applyNumberFormat="0" applyFont="0" applyAlignment="0" applyProtection="0"/>
    <xf numFmtId="0" fontId="31" fillId="22" borderId="8" applyNumberFormat="0" applyFont="0" applyAlignment="0" applyProtection="0"/>
    <xf numFmtId="0" fontId="31" fillId="22" borderId="8" applyNumberFormat="0" applyFont="0" applyAlignment="0" applyProtection="0"/>
    <xf numFmtId="0" fontId="31" fillId="22" borderId="8" applyNumberFormat="0" applyFont="0" applyAlignment="0" applyProtection="0"/>
    <xf numFmtId="0" fontId="31" fillId="22" borderId="8" applyNumberFormat="0" applyFon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38" fontId="62" fillId="2" borderId="0" applyNumberFormat="0" applyBorder="0" applyAlignment="0" applyProtection="0"/>
    <xf numFmtId="0" fontId="16" fillId="0" borderId="9" applyNumberFormat="0" applyAlignment="0" applyProtection="0"/>
    <xf numFmtId="0" fontId="16" fillId="0" borderId="10">
      <alignment horizontal="left"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1" fontId="0" fillId="0" borderId="0">
      <alignment/>
      <protection locked="0"/>
    </xf>
    <xf numFmtId="191" fontId="0" fillId="0" borderId="0">
      <alignment/>
      <protection locked="0"/>
    </xf>
    <xf numFmtId="191" fontId="0" fillId="0" borderId="0">
      <alignment/>
      <protection locked="0"/>
    </xf>
    <xf numFmtId="191" fontId="0" fillId="0" borderId="0">
      <alignment/>
      <protection locked="0"/>
    </xf>
    <xf numFmtId="191" fontId="0" fillId="0" borderId="0">
      <alignment/>
      <protection locked="0"/>
    </xf>
    <xf numFmtId="191" fontId="0" fillId="0" borderId="0">
      <alignment/>
      <protection locked="0"/>
    </xf>
    <xf numFmtId="191" fontId="0" fillId="0" borderId="0">
      <alignment/>
      <protection locked="0"/>
    </xf>
    <xf numFmtId="191" fontId="0" fillId="0" borderId="0">
      <alignment/>
      <protection locked="0"/>
    </xf>
    <xf numFmtId="191" fontId="0" fillId="0" borderId="0">
      <alignment/>
      <protection locked="0"/>
    </xf>
    <xf numFmtId="191" fontId="0" fillId="0" borderId="0">
      <alignment/>
      <protection locked="0"/>
    </xf>
    <xf numFmtId="49" fontId="19" fillId="0" borderId="11">
      <alignment vertical="center"/>
      <protection/>
    </xf>
    <xf numFmtId="0" fontId="20" fillId="3" borderId="5" applyNumberFormat="0" applyAlignment="0" applyProtection="0"/>
    <xf numFmtId="10" fontId="62" fillId="22" borderId="11" applyNumberFormat="0" applyBorder="0" applyAlignment="0" applyProtection="0"/>
    <xf numFmtId="0" fontId="20" fillId="3" borderId="5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8" fillId="0" borderId="0">
      <alignment/>
      <protection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92" fontId="2" fillId="0" borderId="13">
      <alignment/>
      <protection/>
    </xf>
    <xf numFmtId="192" fontId="2" fillId="0" borderId="13">
      <alignment/>
      <protection/>
    </xf>
    <xf numFmtId="192" fontId="2" fillId="0" borderId="13">
      <alignment/>
      <protection/>
    </xf>
    <xf numFmtId="192" fontId="2" fillId="0" borderId="13">
      <alignment/>
      <protection/>
    </xf>
    <xf numFmtId="192" fontId="2" fillId="0" borderId="13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2" fillId="0" borderId="0" applyNumberFormat="0" applyFont="0" applyFill="0" applyAlignment="0">
      <protection/>
    </xf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2" borderId="8" applyNumberFormat="0" applyFont="0" applyAlignment="0" applyProtection="0"/>
    <xf numFmtId="0" fontId="29" fillId="22" borderId="8" applyNumberFormat="0" applyFont="0" applyAlignment="0" applyProtection="0"/>
    <xf numFmtId="0" fontId="29" fillId="22" borderId="8" applyNumberFormat="0" applyFont="0" applyAlignment="0" applyProtection="0"/>
    <xf numFmtId="0" fontId="29" fillId="22" borderId="8" applyNumberFormat="0" applyFont="0" applyAlignment="0" applyProtection="0"/>
    <xf numFmtId="0" fontId="29" fillId="22" borderId="8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4" fillId="0" borderId="0">
      <alignment/>
      <protection/>
    </xf>
    <xf numFmtId="0" fontId="30" fillId="2" borderId="4" applyNumberFormat="0" applyAlignment="0" applyProtection="0"/>
    <xf numFmtId="0" fontId="30" fillId="2" borderId="4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0" fontId="65" fillId="0" borderId="15" applyNumberFormat="0" applyFill="0" applyAlignment="0" applyProtection="0"/>
    <xf numFmtId="0" fontId="15" fillId="6" borderId="0" applyNumberFormat="0" applyBorder="0" applyAlignment="0" applyProtection="0"/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95" fontId="0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179" fontId="31" fillId="0" borderId="14">
      <alignment horizontal="right"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" borderId="5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16" applyNumberFormat="0" applyFont="0" applyFill="0" applyAlignment="0" applyProtection="0"/>
    <xf numFmtId="0" fontId="2" fillId="0" borderId="16" applyNumberFormat="0" applyFont="0" applyFill="0" applyAlignment="0" applyProtection="0"/>
    <xf numFmtId="0" fontId="65" fillId="0" borderId="15" applyNumberFormat="0" applyFill="0" applyAlignment="0" applyProtection="0"/>
    <xf numFmtId="0" fontId="15" fillId="6" borderId="0" applyNumberFormat="0" applyBorder="0" applyAlignment="0" applyProtection="0"/>
    <xf numFmtId="170" fontId="31" fillId="0" borderId="14">
      <alignment horizontal="center"/>
      <protection/>
    </xf>
    <xf numFmtId="170" fontId="31" fillId="0" borderId="14">
      <alignment horizontal="center"/>
      <protection/>
    </xf>
    <xf numFmtId="170" fontId="31" fillId="0" borderId="14">
      <alignment horizontal="center"/>
      <protection/>
    </xf>
    <xf numFmtId="170" fontId="31" fillId="0" borderId="14">
      <alignment horizontal="center"/>
      <protection/>
    </xf>
    <xf numFmtId="170" fontId="31" fillId="0" borderId="14">
      <alignment horizont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31" fillId="0" borderId="0">
      <alignment/>
      <protection/>
    </xf>
    <xf numFmtId="169" fontId="31" fillId="0" borderId="0">
      <alignment/>
      <protection/>
    </xf>
    <xf numFmtId="169" fontId="31" fillId="0" borderId="0">
      <alignment/>
      <protection/>
    </xf>
    <xf numFmtId="169" fontId="31" fillId="0" borderId="0">
      <alignment/>
      <protection/>
    </xf>
    <xf numFmtId="180" fontId="31" fillId="0" borderId="11">
      <alignment/>
      <protection/>
    </xf>
    <xf numFmtId="180" fontId="31" fillId="0" borderId="11">
      <alignment/>
      <protection/>
    </xf>
    <xf numFmtId="180" fontId="31" fillId="0" borderId="11">
      <alignment/>
      <protection/>
    </xf>
    <xf numFmtId="180" fontId="31" fillId="0" borderId="11">
      <alignment/>
      <protection/>
    </xf>
    <xf numFmtId="180" fontId="31" fillId="0" borderId="11">
      <alignment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5" fillId="0" borderId="0">
      <alignment vertical="center"/>
      <protection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>
      <alignment/>
      <protection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9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0" fillId="0" borderId="0">
      <alignment/>
      <protection/>
    </xf>
    <xf numFmtId="0" fontId="22" fillId="0" borderId="0">
      <alignment/>
      <protection/>
    </xf>
    <xf numFmtId="171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174" fontId="38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43" fillId="0" borderId="0" xfId="502" applyFont="1" applyFill="1">
      <alignment/>
      <protection/>
    </xf>
    <xf numFmtId="0" fontId="48" fillId="0" borderId="0" xfId="502" applyFont="1" applyFill="1" applyAlignment="1">
      <alignment horizontal="center"/>
      <protection/>
    </xf>
    <xf numFmtId="0" fontId="53" fillId="0" borderId="0" xfId="502" applyFont="1" applyFill="1" applyBorder="1">
      <alignment/>
      <protection/>
    </xf>
    <xf numFmtId="0" fontId="46" fillId="0" borderId="0" xfId="502" applyFont="1" applyFill="1">
      <alignment/>
      <protection/>
    </xf>
    <xf numFmtId="0" fontId="45" fillId="24" borderId="0" xfId="501" applyFont="1" applyFill="1" applyAlignment="1">
      <alignment horizontal="center"/>
      <protection/>
    </xf>
    <xf numFmtId="0" fontId="43" fillId="24" borderId="0" xfId="501" applyFont="1" applyFill="1" applyAlignment="1">
      <alignment horizontal="center"/>
      <protection/>
    </xf>
    <xf numFmtId="0" fontId="44" fillId="24" borderId="0" xfId="501" applyFont="1" applyFill="1" applyAlignment="1">
      <alignment horizontal="center"/>
      <protection/>
    </xf>
    <xf numFmtId="0" fontId="43" fillId="24" borderId="0" xfId="501" applyFont="1" applyFill="1" applyAlignment="1">
      <alignment horizontal="left"/>
      <protection/>
    </xf>
    <xf numFmtId="178" fontId="45" fillId="24" borderId="0" xfId="371" applyNumberFormat="1" applyFont="1" applyFill="1" applyAlignment="1">
      <alignment horizontal="right"/>
    </xf>
    <xf numFmtId="0" fontId="43" fillId="24" borderId="0" xfId="501" applyFont="1" applyFill="1">
      <alignment/>
      <protection/>
    </xf>
    <xf numFmtId="0" fontId="48" fillId="24" borderId="0" xfId="501" applyFont="1" applyFill="1" applyAlignment="1">
      <alignment horizontal="center"/>
      <protection/>
    </xf>
    <xf numFmtId="0" fontId="51" fillId="2" borderId="11" xfId="501" applyFont="1" applyFill="1" applyBorder="1" applyAlignment="1">
      <alignment horizontal="center" vertical="center"/>
      <protection/>
    </xf>
    <xf numFmtId="0" fontId="53" fillId="24" borderId="17" xfId="501" applyFont="1" applyFill="1" applyBorder="1">
      <alignment/>
      <protection/>
    </xf>
    <xf numFmtId="0" fontId="66" fillId="2" borderId="11" xfId="501" applyFont="1" applyFill="1" applyBorder="1" applyAlignment="1">
      <alignment horizontal="center" vertical="center"/>
      <protection/>
    </xf>
    <xf numFmtId="0" fontId="46" fillId="2" borderId="0" xfId="501" applyFont="1" applyFill="1" applyAlignment="1">
      <alignment horizontal="center"/>
      <protection/>
    </xf>
    <xf numFmtId="0" fontId="43" fillId="0" borderId="18" xfId="502" applyFont="1" applyFill="1" applyBorder="1" applyAlignment="1">
      <alignment horizontal="left"/>
      <protection/>
    </xf>
    <xf numFmtId="0" fontId="43" fillId="0" borderId="19" xfId="502" applyFont="1" applyFill="1" applyBorder="1" applyAlignment="1">
      <alignment horizontal="left"/>
      <protection/>
    </xf>
    <xf numFmtId="3" fontId="43" fillId="0" borderId="0" xfId="501" applyNumberFormat="1" applyFont="1" applyFill="1" applyAlignment="1">
      <alignment/>
      <protection/>
    </xf>
    <xf numFmtId="0" fontId="43" fillId="0" borderId="0" xfId="501" applyFont="1" applyFill="1" applyAlignment="1">
      <alignment/>
      <protection/>
    </xf>
    <xf numFmtId="0" fontId="69" fillId="0" borderId="0" xfId="502" applyFont="1" applyFill="1">
      <alignment/>
      <protection/>
    </xf>
    <xf numFmtId="0" fontId="52" fillId="24" borderId="0" xfId="501" applyFont="1" applyFill="1" applyAlignment="1">
      <alignment horizontal="center"/>
      <protection/>
    </xf>
    <xf numFmtId="0" fontId="52" fillId="24" borderId="0" xfId="501" applyFont="1" applyFill="1" applyAlignment="1">
      <alignment horizontal="left"/>
      <protection/>
    </xf>
    <xf numFmtId="0" fontId="67" fillId="24" borderId="0" xfId="501" applyFont="1" applyFill="1" applyAlignment="1">
      <alignment horizontal="center"/>
      <protection/>
    </xf>
    <xf numFmtId="0" fontId="68" fillId="24" borderId="0" xfId="501" applyFont="1" applyFill="1" applyAlignment="1">
      <alignment horizontal="center"/>
      <protection/>
    </xf>
    <xf numFmtId="178" fontId="68" fillId="24" borderId="0" xfId="371" applyNumberFormat="1" applyFont="1" applyFill="1" applyAlignment="1">
      <alignment horizontal="right"/>
    </xf>
    <xf numFmtId="0" fontId="52" fillId="24" borderId="0" xfId="501" applyFont="1" applyFill="1">
      <alignment/>
      <protection/>
    </xf>
    <xf numFmtId="1" fontId="46" fillId="0" borderId="17" xfId="502" applyNumberFormat="1" applyFont="1" applyFill="1" applyBorder="1" applyAlignment="1">
      <alignment horizontal="center" vertical="center"/>
      <protection/>
    </xf>
    <xf numFmtId="0" fontId="43" fillId="0" borderId="20" xfId="502" applyFont="1" applyFill="1" applyBorder="1" applyAlignment="1">
      <alignment horizontal="left"/>
      <protection/>
    </xf>
    <xf numFmtId="1" fontId="114" fillId="0" borderId="0" xfId="502" applyNumberFormat="1" applyFont="1" applyFill="1" applyAlignment="1">
      <alignment horizontal="center"/>
      <protection/>
    </xf>
    <xf numFmtId="2" fontId="43" fillId="0" borderId="0" xfId="501" applyNumberFormat="1" applyFont="1" applyFill="1" applyAlignment="1">
      <alignment/>
      <protection/>
    </xf>
    <xf numFmtId="0" fontId="114" fillId="0" borderId="0" xfId="502" applyFont="1" applyFill="1" applyBorder="1" applyAlignment="1">
      <alignment horizontal="center"/>
      <protection/>
    </xf>
    <xf numFmtId="1" fontId="115" fillId="0" borderId="11" xfId="536" applyNumberFormat="1" applyFont="1" applyFill="1" applyBorder="1" applyAlignment="1">
      <alignment horizontal="center" vertical="center"/>
    </xf>
    <xf numFmtId="0" fontId="114" fillId="0" borderId="0" xfId="502" applyFont="1" applyFill="1" applyBorder="1" applyAlignment="1">
      <alignment horizontal="left"/>
      <protection/>
    </xf>
    <xf numFmtId="0" fontId="116" fillId="0" borderId="0" xfId="502" applyFont="1" applyFill="1" applyAlignment="1">
      <alignment horizontal="center"/>
      <protection/>
    </xf>
    <xf numFmtId="0" fontId="114" fillId="0" borderId="0" xfId="502" applyFont="1" applyFill="1" applyAlignment="1">
      <alignment horizontal="center"/>
      <protection/>
    </xf>
    <xf numFmtId="0" fontId="116" fillId="0" borderId="0" xfId="502" applyFont="1" applyFill="1" applyBorder="1" applyAlignment="1">
      <alignment horizontal="center"/>
      <protection/>
    </xf>
    <xf numFmtId="0" fontId="116" fillId="0" borderId="0" xfId="501" applyFont="1" applyFill="1" applyAlignment="1">
      <alignment horizontal="center"/>
      <protection/>
    </xf>
    <xf numFmtId="0" fontId="116" fillId="0" borderId="0" xfId="501" applyFont="1" applyFill="1" applyAlignment="1">
      <alignment horizontal="left"/>
      <protection/>
    </xf>
    <xf numFmtId="0" fontId="117" fillId="0" borderId="0" xfId="501" applyFont="1" applyFill="1" applyAlignment="1">
      <alignment horizontal="center"/>
      <protection/>
    </xf>
    <xf numFmtId="0" fontId="118" fillId="0" borderId="0" xfId="501" applyFont="1" applyFill="1" applyAlignment="1">
      <alignment horizontal="center"/>
      <protection/>
    </xf>
    <xf numFmtId="178" fontId="118" fillId="0" borderId="0" xfId="371" applyNumberFormat="1" applyFont="1" applyFill="1" applyAlignment="1">
      <alignment horizontal="right"/>
    </xf>
    <xf numFmtId="0" fontId="116" fillId="0" borderId="0" xfId="501" applyFont="1" applyFill="1">
      <alignment/>
      <protection/>
    </xf>
    <xf numFmtId="0" fontId="119" fillId="0" borderId="19" xfId="502" applyFont="1" applyFill="1" applyBorder="1" applyAlignment="1">
      <alignment horizontal="left"/>
      <protection/>
    </xf>
    <xf numFmtId="0" fontId="43" fillId="25" borderId="18" xfId="502" applyFont="1" applyFill="1" applyBorder="1" applyAlignment="1">
      <alignment horizontal="left"/>
      <protection/>
    </xf>
    <xf numFmtId="0" fontId="43" fillId="25" borderId="19" xfId="502" applyFont="1" applyFill="1" applyBorder="1" applyAlignment="1">
      <alignment horizontal="left"/>
      <protection/>
    </xf>
    <xf numFmtId="0" fontId="119" fillId="25" borderId="19" xfId="502" applyFont="1" applyFill="1" applyBorder="1" applyAlignment="1">
      <alignment horizontal="left"/>
      <protection/>
    </xf>
    <xf numFmtId="0" fontId="43" fillId="26" borderId="19" xfId="502" applyFont="1" applyFill="1" applyBorder="1" applyAlignment="1">
      <alignment horizontal="left"/>
      <protection/>
    </xf>
    <xf numFmtId="0" fontId="70" fillId="0" borderId="0" xfId="502" applyFont="1" applyFill="1" applyAlignment="1">
      <alignment horizontal="center"/>
      <protection/>
    </xf>
    <xf numFmtId="0" fontId="66" fillId="0" borderId="0" xfId="502" applyFont="1" applyFill="1" applyBorder="1" applyAlignment="1">
      <alignment horizontal="left"/>
      <protection/>
    </xf>
    <xf numFmtId="0" fontId="120" fillId="0" borderId="0" xfId="502" applyFont="1" applyFill="1" applyAlignment="1">
      <alignment horizontal="center"/>
      <protection/>
    </xf>
    <xf numFmtId="0" fontId="121" fillId="0" borderId="0" xfId="502" applyFont="1" applyFill="1" applyBorder="1" applyAlignment="1">
      <alignment horizontal="center" vertical="center"/>
      <protection/>
    </xf>
    <xf numFmtId="0" fontId="114" fillId="0" borderId="0" xfId="502" applyFont="1" applyFill="1" applyAlignment="1">
      <alignment horizontal="left"/>
      <protection/>
    </xf>
    <xf numFmtId="0" fontId="48" fillId="0" borderId="0" xfId="502" applyFont="1" applyFill="1" applyBorder="1" applyAlignment="1">
      <alignment horizontal="left"/>
      <protection/>
    </xf>
    <xf numFmtId="0" fontId="48" fillId="0" borderId="0" xfId="502" applyFont="1" applyFill="1" applyAlignment="1">
      <alignment horizontal="left"/>
      <protection/>
    </xf>
    <xf numFmtId="0" fontId="71" fillId="0" borderId="0" xfId="502" applyFont="1" applyFill="1" applyAlignment="1">
      <alignment horizontal="center"/>
      <protection/>
    </xf>
    <xf numFmtId="0" fontId="66" fillId="0" borderId="0" xfId="502" applyFont="1" applyFill="1" applyBorder="1" applyAlignment="1">
      <alignment horizontal="center"/>
      <protection/>
    </xf>
    <xf numFmtId="0" fontId="121" fillId="0" borderId="0" xfId="502" applyFont="1" applyFill="1" applyBorder="1" applyAlignment="1">
      <alignment horizontal="center"/>
      <protection/>
    </xf>
    <xf numFmtId="0" fontId="48" fillId="0" borderId="0" xfId="502" applyFont="1" applyFill="1" applyBorder="1" applyAlignment="1">
      <alignment horizontal="center"/>
      <protection/>
    </xf>
    <xf numFmtId="0" fontId="71" fillId="0" borderId="0" xfId="502" applyFont="1" applyFill="1" applyBorder="1" applyAlignment="1">
      <alignment horizontal="left"/>
      <protection/>
    </xf>
    <xf numFmtId="0" fontId="74" fillId="0" borderId="0" xfId="502" applyFont="1" applyFill="1" applyBorder="1" applyAlignment="1">
      <alignment horizontal="left"/>
      <protection/>
    </xf>
    <xf numFmtId="0" fontId="115" fillId="0" borderId="0" xfId="502" applyFont="1" applyFill="1" applyBorder="1" applyAlignment="1">
      <alignment horizontal="left"/>
      <protection/>
    </xf>
    <xf numFmtId="0" fontId="71" fillId="0" borderId="0" xfId="502" applyFont="1" applyFill="1" applyAlignment="1">
      <alignment horizontal="left"/>
      <protection/>
    </xf>
    <xf numFmtId="2" fontId="66" fillId="0" borderId="0" xfId="502" applyNumberFormat="1" applyFont="1" applyFill="1" applyBorder="1" applyAlignment="1">
      <alignment horizontal="center"/>
      <protection/>
    </xf>
    <xf numFmtId="0" fontId="73" fillId="0" borderId="0" xfId="502" applyFont="1" applyFill="1" applyAlignment="1">
      <alignment horizontal="center"/>
      <protection/>
    </xf>
    <xf numFmtId="4" fontId="75" fillId="0" borderId="0" xfId="502" applyNumberFormat="1" applyFont="1" applyFill="1" applyBorder="1" applyAlignment="1">
      <alignment horizontal="center"/>
      <protection/>
    </xf>
    <xf numFmtId="0" fontId="49" fillId="0" borderId="0" xfId="502" applyFont="1" applyFill="1" applyAlignment="1">
      <alignment horizontal="center"/>
      <protection/>
    </xf>
    <xf numFmtId="0" fontId="70" fillId="0" borderId="0" xfId="502" applyFont="1" applyFill="1" applyAlignment="1">
      <alignment horizontal="right"/>
      <protection/>
    </xf>
    <xf numFmtId="4" fontId="66" fillId="0" borderId="0" xfId="502" applyNumberFormat="1" applyFont="1" applyFill="1" applyBorder="1" applyAlignment="1">
      <alignment horizontal="center"/>
      <protection/>
    </xf>
    <xf numFmtId="3" fontId="66" fillId="0" borderId="0" xfId="502" applyNumberFormat="1" applyFont="1" applyFill="1" applyBorder="1" applyAlignment="1">
      <alignment horizontal="right"/>
      <protection/>
    </xf>
    <xf numFmtId="0" fontId="121" fillId="0" borderId="0" xfId="502" applyFont="1" applyFill="1" applyBorder="1" applyAlignment="1">
      <alignment horizontal="right"/>
      <protection/>
    </xf>
    <xf numFmtId="0" fontId="47" fillId="0" borderId="0" xfId="502" applyFont="1" applyFill="1" applyAlignment="1">
      <alignment horizontal="center"/>
      <protection/>
    </xf>
    <xf numFmtId="0" fontId="47" fillId="0" borderId="0" xfId="502" applyFont="1" applyFill="1" applyBorder="1" applyAlignment="1">
      <alignment horizontal="right"/>
      <protection/>
    </xf>
    <xf numFmtId="0" fontId="47" fillId="0" borderId="0" xfId="502" applyFont="1" applyFill="1" applyAlignment="1">
      <alignment horizontal="right"/>
      <protection/>
    </xf>
    <xf numFmtId="0" fontId="122" fillId="0" borderId="0" xfId="502" applyFont="1" applyFill="1" applyBorder="1" applyAlignment="1">
      <alignment horizontal="left"/>
      <protection/>
    </xf>
    <xf numFmtId="0" fontId="122" fillId="0" borderId="0" xfId="502" applyFont="1" applyFill="1">
      <alignment/>
      <protection/>
    </xf>
    <xf numFmtId="0" fontId="66" fillId="0" borderId="17" xfId="502" applyFont="1" applyFill="1" applyBorder="1" applyAlignment="1">
      <alignment/>
      <protection/>
    </xf>
    <xf numFmtId="0" fontId="72" fillId="0" borderId="0" xfId="502" applyFont="1" applyFill="1" applyBorder="1" applyAlignment="1">
      <alignment horizontal="left"/>
      <protection/>
    </xf>
    <xf numFmtId="0" fontId="51" fillId="0" borderId="0" xfId="502" applyFont="1" applyFill="1" applyBorder="1" applyAlignment="1">
      <alignment horizontal="left"/>
      <protection/>
    </xf>
    <xf numFmtId="0" fontId="123" fillId="0" borderId="0" xfId="502" applyFont="1" applyFill="1" applyBorder="1" applyAlignment="1">
      <alignment horizontal="left"/>
      <protection/>
    </xf>
    <xf numFmtId="0" fontId="115" fillId="0" borderId="0" xfId="502" applyFont="1" applyFill="1" applyAlignment="1">
      <alignment horizontal="left"/>
      <protection/>
    </xf>
    <xf numFmtId="0" fontId="124" fillId="0" borderId="0" xfId="502" applyFont="1" applyFill="1" applyBorder="1" applyAlignment="1">
      <alignment horizontal="center"/>
      <protection/>
    </xf>
    <xf numFmtId="0" fontId="120" fillId="0" borderId="0" xfId="502" applyFont="1" applyFill="1" applyBorder="1" applyAlignment="1">
      <alignment horizontal="center"/>
      <protection/>
    </xf>
    <xf numFmtId="0" fontId="121" fillId="0" borderId="0" xfId="502" applyFont="1" applyFill="1" applyAlignment="1">
      <alignment horizontal="center"/>
      <protection/>
    </xf>
    <xf numFmtId="0" fontId="115" fillId="0" borderId="0" xfId="502" applyFont="1" applyFill="1" applyAlignment="1">
      <alignment horizontal="center"/>
      <protection/>
    </xf>
    <xf numFmtId="0" fontId="122" fillId="0" borderId="0" xfId="502" applyFont="1" applyFill="1" applyBorder="1" applyAlignment="1">
      <alignment horizontal="center"/>
      <protection/>
    </xf>
    <xf numFmtId="0" fontId="122" fillId="0" borderId="0" xfId="502" applyFont="1" applyFill="1" applyAlignment="1">
      <alignment horizontal="center"/>
      <protection/>
    </xf>
    <xf numFmtId="0" fontId="125" fillId="0" borderId="0" xfId="502" applyFont="1" applyFill="1">
      <alignment/>
      <protection/>
    </xf>
    <xf numFmtId="1" fontId="71" fillId="0" borderId="0" xfId="502" applyNumberFormat="1" applyFont="1" applyFill="1" applyAlignment="1">
      <alignment horizontal="center"/>
      <protection/>
    </xf>
    <xf numFmtId="1" fontId="48" fillId="0" borderId="0" xfId="502" applyNumberFormat="1" applyFont="1" applyFill="1" applyAlignment="1">
      <alignment horizontal="center"/>
      <protection/>
    </xf>
    <xf numFmtId="1" fontId="66" fillId="0" borderId="0" xfId="502" applyNumberFormat="1" applyFont="1" applyFill="1" applyBorder="1" applyAlignment="1">
      <alignment horizontal="center"/>
      <protection/>
    </xf>
    <xf numFmtId="0" fontId="51" fillId="0" borderId="0" xfId="502" applyFont="1" applyFill="1" applyAlignment="1">
      <alignment horizontal="center"/>
      <protection/>
    </xf>
    <xf numFmtId="0" fontId="51" fillId="0" borderId="0" xfId="502" applyFont="1" applyFill="1" applyAlignment="1">
      <alignment horizontal="left"/>
      <protection/>
    </xf>
    <xf numFmtId="0" fontId="50" fillId="0" borderId="0" xfId="502" applyFont="1" applyFill="1" applyBorder="1" applyAlignment="1">
      <alignment horizontal="center"/>
      <protection/>
    </xf>
    <xf numFmtId="1" fontId="51" fillId="0" borderId="0" xfId="502" applyNumberFormat="1" applyFont="1" applyFill="1" applyAlignment="1">
      <alignment horizontal="center"/>
      <protection/>
    </xf>
    <xf numFmtId="0" fontId="66" fillId="0" borderId="0" xfId="502" applyFont="1" applyFill="1" applyAlignment="1">
      <alignment horizontal="center"/>
      <protection/>
    </xf>
    <xf numFmtId="0" fontId="66" fillId="0" borderId="0" xfId="502" applyFont="1" applyFill="1" applyAlignment="1">
      <alignment horizontal="right"/>
      <protection/>
    </xf>
    <xf numFmtId="1" fontId="115" fillId="0" borderId="0" xfId="502" applyNumberFormat="1" applyFont="1" applyFill="1" applyAlignment="1">
      <alignment horizontal="center"/>
      <protection/>
    </xf>
    <xf numFmtId="1" fontId="120" fillId="0" borderId="0" xfId="502" applyNumberFormat="1" applyFont="1" applyFill="1" applyAlignment="1">
      <alignment horizontal="center"/>
      <protection/>
    </xf>
    <xf numFmtId="1" fontId="121" fillId="0" borderId="0" xfId="502" applyNumberFormat="1" applyFont="1" applyFill="1" applyAlignment="1">
      <alignment horizontal="center"/>
      <protection/>
    </xf>
    <xf numFmtId="1" fontId="114" fillId="0" borderId="0" xfId="502" applyNumberFormat="1" applyFont="1" applyFill="1" applyBorder="1" applyAlignment="1">
      <alignment horizontal="center"/>
      <protection/>
    </xf>
    <xf numFmtId="0" fontId="120" fillId="0" borderId="0" xfId="501" applyFont="1" applyFill="1" applyBorder="1" applyAlignment="1">
      <alignment horizontal="center"/>
      <protection/>
    </xf>
    <xf numFmtId="1" fontId="120" fillId="0" borderId="0" xfId="501" applyNumberFormat="1" applyFont="1" applyFill="1" applyBorder="1" applyAlignment="1">
      <alignment horizontal="center"/>
      <protection/>
    </xf>
    <xf numFmtId="0" fontId="121" fillId="0" borderId="0" xfId="501" applyFont="1" applyFill="1" applyAlignment="1">
      <alignment horizontal="center"/>
      <protection/>
    </xf>
    <xf numFmtId="0" fontId="78" fillId="0" borderId="0" xfId="502" applyFont="1" applyFill="1" applyAlignment="1">
      <alignment horizontal="left"/>
      <protection/>
    </xf>
    <xf numFmtId="0" fontId="79" fillId="0" borderId="0" xfId="502" applyFont="1" applyFill="1" applyBorder="1" applyAlignment="1">
      <alignment horizontal="left"/>
      <protection/>
    </xf>
    <xf numFmtId="0" fontId="80" fillId="0" borderId="0" xfId="502" applyFont="1" applyFill="1" applyBorder="1" applyAlignment="1">
      <alignment horizontal="left"/>
      <protection/>
    </xf>
    <xf numFmtId="0" fontId="126" fillId="0" borderId="0" xfId="502" applyFont="1" applyFill="1" applyBorder="1" applyAlignment="1">
      <alignment horizontal="left"/>
      <protection/>
    </xf>
    <xf numFmtId="0" fontId="127" fillId="0" borderId="0" xfId="502" applyFont="1" applyFill="1" applyBorder="1" applyAlignment="1">
      <alignment horizontal="center" vertical="center"/>
      <protection/>
    </xf>
    <xf numFmtId="0" fontId="128" fillId="0" borderId="0" xfId="502" applyFont="1" applyFill="1" applyAlignment="1">
      <alignment horizontal="left"/>
      <protection/>
    </xf>
    <xf numFmtId="0" fontId="127" fillId="0" borderId="0" xfId="502" applyFont="1" applyFill="1" applyBorder="1" applyAlignment="1">
      <alignment horizontal="left"/>
      <protection/>
    </xf>
    <xf numFmtId="0" fontId="128" fillId="0" borderId="0" xfId="502" applyFont="1" applyFill="1" applyBorder="1" applyAlignment="1">
      <alignment horizontal="left"/>
      <protection/>
    </xf>
    <xf numFmtId="0" fontId="81" fillId="0" borderId="0" xfId="502" applyFont="1" applyFill="1" applyBorder="1" applyAlignment="1">
      <alignment horizontal="left"/>
      <protection/>
    </xf>
    <xf numFmtId="0" fontId="78" fillId="0" borderId="0" xfId="502" applyFont="1" applyFill="1" applyBorder="1" applyAlignment="1">
      <alignment horizontal="left"/>
      <protection/>
    </xf>
    <xf numFmtId="0" fontId="77" fillId="0" borderId="0" xfId="502" applyFont="1" applyFill="1" applyAlignment="1">
      <alignment horizontal="center"/>
      <protection/>
    </xf>
    <xf numFmtId="1" fontId="129" fillId="0" borderId="11" xfId="536" applyNumberFormat="1" applyFont="1" applyFill="1" applyBorder="1" applyAlignment="1">
      <alignment horizontal="center" vertical="center"/>
    </xf>
    <xf numFmtId="2" fontId="79" fillId="0" borderId="0" xfId="502" applyNumberFormat="1" applyFont="1" applyFill="1" applyBorder="1" applyAlignment="1">
      <alignment horizontal="center"/>
      <protection/>
    </xf>
    <xf numFmtId="0" fontId="129" fillId="0" borderId="0" xfId="502" applyFont="1" applyFill="1" applyAlignment="1">
      <alignment horizontal="center"/>
      <protection/>
    </xf>
    <xf numFmtId="0" fontId="128" fillId="0" borderId="0" xfId="502" applyFont="1" applyFill="1" applyAlignment="1">
      <alignment horizontal="center"/>
      <protection/>
    </xf>
    <xf numFmtId="0" fontId="128" fillId="0" borderId="0" xfId="502" applyFont="1" applyFill="1" applyBorder="1" applyAlignment="1">
      <alignment horizontal="center"/>
      <protection/>
    </xf>
    <xf numFmtId="0" fontId="78" fillId="0" borderId="0" xfId="502" applyFont="1" applyFill="1" applyAlignment="1">
      <alignment horizontal="center"/>
      <protection/>
    </xf>
    <xf numFmtId="0" fontId="130" fillId="0" borderId="0" xfId="502" applyFont="1" applyFill="1" applyAlignment="1">
      <alignment horizontal="center"/>
      <protection/>
    </xf>
    <xf numFmtId="0" fontId="131" fillId="0" borderId="0" xfId="502" applyFont="1" applyFill="1" applyAlignment="1">
      <alignment horizontal="center"/>
      <protection/>
    </xf>
    <xf numFmtId="0" fontId="122" fillId="0" borderId="0" xfId="502" applyFont="1" applyFill="1" applyAlignment="1">
      <alignment horizontal="left"/>
      <protection/>
    </xf>
    <xf numFmtId="0" fontId="122" fillId="0" borderId="0" xfId="501" applyFont="1" applyFill="1" applyAlignment="1">
      <alignment horizontal="center"/>
      <protection/>
    </xf>
    <xf numFmtId="0" fontId="125" fillId="0" borderId="0" xfId="502" applyFont="1" applyFill="1" applyBorder="1" applyAlignment="1">
      <alignment horizontal="left"/>
      <protection/>
    </xf>
    <xf numFmtId="0" fontId="131" fillId="0" borderId="0" xfId="502" applyFont="1" applyFill="1" applyBorder="1" applyAlignment="1">
      <alignment horizontal="right"/>
      <protection/>
    </xf>
    <xf numFmtId="0" fontId="132" fillId="0" borderId="0" xfId="502" applyFont="1" applyFill="1" applyBorder="1" applyAlignment="1">
      <alignment horizontal="center"/>
      <protection/>
    </xf>
    <xf numFmtId="0" fontId="133" fillId="0" borderId="0" xfId="502" applyFont="1" applyFill="1" applyAlignment="1">
      <alignment horizontal="left"/>
      <protection/>
    </xf>
    <xf numFmtId="0" fontId="134" fillId="0" borderId="0" xfId="501" applyFont="1" applyFill="1" applyAlignment="1">
      <alignment horizontal="center"/>
      <protection/>
    </xf>
    <xf numFmtId="0" fontId="134" fillId="0" borderId="0" xfId="502" applyFont="1" applyFill="1" applyAlignment="1">
      <alignment horizontal="center"/>
      <protection/>
    </xf>
    <xf numFmtId="0" fontId="133" fillId="0" borderId="0" xfId="502" applyFont="1" applyFill="1">
      <alignment/>
      <protection/>
    </xf>
    <xf numFmtId="0" fontId="132" fillId="0" borderId="0" xfId="502" applyFont="1" applyFill="1" applyAlignment="1">
      <alignment horizontal="center"/>
      <protection/>
    </xf>
    <xf numFmtId="0" fontId="133" fillId="0" borderId="0" xfId="502" applyFont="1" applyFill="1" applyAlignment="1">
      <alignment horizontal="center"/>
      <protection/>
    </xf>
    <xf numFmtId="0" fontId="133" fillId="0" borderId="0" xfId="502" applyFont="1" applyFill="1" applyBorder="1">
      <alignment/>
      <protection/>
    </xf>
    <xf numFmtId="0" fontId="132" fillId="0" borderId="0" xfId="502" applyFont="1" applyFill="1" applyAlignment="1">
      <alignment horizontal="left"/>
      <protection/>
    </xf>
    <xf numFmtId="0" fontId="133" fillId="0" borderId="0" xfId="502" applyFont="1" applyFill="1" applyBorder="1" applyAlignment="1">
      <alignment horizontal="center" vertical="center"/>
      <protection/>
    </xf>
    <xf numFmtId="0" fontId="135" fillId="0" borderId="0" xfId="502" applyFont="1" applyFill="1" applyBorder="1" applyAlignment="1">
      <alignment horizontal="left"/>
      <protection/>
    </xf>
    <xf numFmtId="0" fontId="136" fillId="0" borderId="0" xfId="502" applyFont="1" applyFill="1" applyAlignment="1">
      <alignment/>
      <protection/>
    </xf>
    <xf numFmtId="0" fontId="135" fillId="0" borderId="0" xfId="502" applyFont="1" applyFill="1" applyAlignment="1">
      <alignment horizontal="right"/>
      <protection/>
    </xf>
    <xf numFmtId="0" fontId="133" fillId="0" borderId="0" xfId="502" applyFont="1" applyFill="1" applyAlignment="1">
      <alignment horizontal="right"/>
      <protection/>
    </xf>
    <xf numFmtId="0" fontId="136" fillId="0" borderId="0" xfId="502" applyFont="1" applyFill="1" applyBorder="1" applyAlignment="1">
      <alignment horizontal="left"/>
      <protection/>
    </xf>
    <xf numFmtId="0" fontId="133" fillId="0" borderId="0" xfId="502" applyFont="1" applyFill="1" applyBorder="1" applyAlignment="1">
      <alignment horizontal="right"/>
      <protection/>
    </xf>
    <xf numFmtId="0" fontId="132" fillId="0" borderId="0" xfId="502" applyFont="1" applyFill="1">
      <alignment/>
      <protection/>
    </xf>
    <xf numFmtId="0" fontId="137" fillId="0" borderId="11" xfId="501" applyFont="1" applyFill="1" applyBorder="1" applyAlignment="1">
      <alignment horizontal="center"/>
      <protection/>
    </xf>
    <xf numFmtId="0" fontId="137" fillId="0" borderId="11" xfId="501" applyFont="1" applyFill="1" applyBorder="1">
      <alignment/>
      <protection/>
    </xf>
    <xf numFmtId="1" fontId="137" fillId="0" borderId="11" xfId="501" applyNumberFormat="1" applyFont="1" applyFill="1" applyBorder="1" applyAlignment="1">
      <alignment horizontal="center"/>
      <protection/>
    </xf>
    <xf numFmtId="3" fontId="137" fillId="0" borderId="11" xfId="371" applyNumberFormat="1" applyFont="1" applyFill="1" applyBorder="1" applyAlignment="1">
      <alignment horizontal="center"/>
    </xf>
    <xf numFmtId="2" fontId="137" fillId="0" borderId="11" xfId="501" applyNumberFormat="1" applyFont="1" applyFill="1" applyBorder="1" applyAlignment="1">
      <alignment/>
      <protection/>
    </xf>
    <xf numFmtId="3" fontId="137" fillId="0" borderId="11" xfId="501" applyNumberFormat="1" applyFont="1" applyFill="1" applyBorder="1" applyAlignment="1">
      <alignment horizontal="center"/>
      <protection/>
    </xf>
    <xf numFmtId="0" fontId="138" fillId="24" borderId="11" xfId="501" applyFont="1" applyFill="1" applyBorder="1" applyAlignment="1">
      <alignment horizontal="center"/>
      <protection/>
    </xf>
    <xf numFmtId="0" fontId="139" fillId="24" borderId="11" xfId="501" applyFont="1" applyFill="1" applyBorder="1" applyAlignment="1">
      <alignment horizontal="center"/>
      <protection/>
    </xf>
    <xf numFmtId="0" fontId="133" fillId="0" borderId="0" xfId="502" applyFont="1" applyFill="1" applyAlignment="1">
      <alignment horizontal="center"/>
      <protection/>
    </xf>
    <xf numFmtId="0" fontId="43" fillId="27" borderId="19" xfId="502" applyFont="1" applyFill="1" applyBorder="1" applyAlignment="1">
      <alignment horizontal="left"/>
      <protection/>
    </xf>
    <xf numFmtId="0" fontId="119" fillId="27" borderId="19" xfId="502" applyFont="1" applyFill="1" applyBorder="1" applyAlignment="1">
      <alignment horizontal="left"/>
      <protection/>
    </xf>
    <xf numFmtId="0" fontId="69" fillId="0" borderId="0" xfId="502" applyFont="1" applyFill="1" applyBorder="1">
      <alignment/>
      <protection/>
    </xf>
    <xf numFmtId="0" fontId="43" fillId="0" borderId="0" xfId="502" applyFont="1" applyFill="1" applyBorder="1">
      <alignment/>
      <protection/>
    </xf>
    <xf numFmtId="1" fontId="46" fillId="0" borderId="0" xfId="502" applyNumberFormat="1" applyFont="1" applyFill="1" applyBorder="1" applyAlignment="1">
      <alignment horizontal="center" vertical="center"/>
      <protection/>
    </xf>
    <xf numFmtId="0" fontId="43" fillId="0" borderId="0" xfId="502" applyFont="1" applyFill="1" applyBorder="1" applyAlignment="1">
      <alignment horizontal="left"/>
      <protection/>
    </xf>
    <xf numFmtId="0" fontId="119" fillId="0" borderId="0" xfId="502" applyFont="1" applyFill="1" applyBorder="1" applyAlignment="1">
      <alignment horizontal="left"/>
      <protection/>
    </xf>
    <xf numFmtId="0" fontId="66" fillId="0" borderId="0" xfId="502" applyFont="1" applyFill="1" applyBorder="1" applyAlignment="1">
      <alignment/>
      <protection/>
    </xf>
    <xf numFmtId="0" fontId="46" fillId="0" borderId="0" xfId="502" applyFont="1" applyFill="1" applyBorder="1">
      <alignment/>
      <protection/>
    </xf>
    <xf numFmtId="0" fontId="125" fillId="0" borderId="0" xfId="502" applyFont="1" applyFill="1" applyBorder="1">
      <alignment/>
      <protection/>
    </xf>
    <xf numFmtId="0" fontId="132" fillId="0" borderId="0" xfId="502" applyFont="1" applyFill="1" applyBorder="1">
      <alignment/>
      <protection/>
    </xf>
    <xf numFmtId="0" fontId="122" fillId="0" borderId="0" xfId="502" applyFont="1" applyFill="1" applyBorder="1">
      <alignment/>
      <protection/>
    </xf>
    <xf numFmtId="0" fontId="116" fillId="0" borderId="11" xfId="502" applyFont="1" applyFill="1" applyBorder="1" applyAlignment="1">
      <alignment horizontal="center"/>
      <protection/>
    </xf>
    <xf numFmtId="0" fontId="128" fillId="0" borderId="11" xfId="502" applyFont="1" applyFill="1" applyBorder="1" applyAlignment="1">
      <alignment horizontal="left" wrapText="1"/>
      <protection/>
    </xf>
    <xf numFmtId="167" fontId="114" fillId="0" borderId="11" xfId="502" applyNumberFormat="1" applyFont="1" applyFill="1" applyBorder="1" applyAlignment="1">
      <alignment horizontal="center"/>
      <protection/>
    </xf>
    <xf numFmtId="167" fontId="114" fillId="0" borderId="11" xfId="502" applyNumberFormat="1" applyFont="1" applyFill="1" applyBorder="1" applyAlignment="1">
      <alignment horizontal="center" wrapText="1"/>
      <protection/>
    </xf>
    <xf numFmtId="0" fontId="48" fillId="0" borderId="11" xfId="502" applyFont="1" applyFill="1" applyBorder="1" applyAlignment="1">
      <alignment horizontal="left"/>
      <protection/>
    </xf>
    <xf numFmtId="0" fontId="114" fillId="0" borderId="11" xfId="502" applyFont="1" applyFill="1" applyBorder="1" applyAlignment="1" quotePrefix="1">
      <alignment horizontal="center" wrapText="1"/>
      <protection/>
    </xf>
    <xf numFmtId="0" fontId="114" fillId="0" borderId="11" xfId="502" applyFont="1" applyFill="1" applyBorder="1" applyAlignment="1">
      <alignment horizontal="center" wrapText="1"/>
      <protection/>
    </xf>
    <xf numFmtId="2" fontId="114" fillId="0" borderId="11" xfId="502" applyNumberFormat="1" applyFont="1" applyFill="1" applyBorder="1" applyAlignment="1">
      <alignment horizontal="center" wrapText="1"/>
      <protection/>
    </xf>
    <xf numFmtId="1" fontId="114" fillId="0" borderId="11" xfId="502" applyNumberFormat="1" applyFont="1" applyFill="1" applyBorder="1" applyAlignment="1">
      <alignment horizontal="center" wrapText="1"/>
      <protection/>
    </xf>
    <xf numFmtId="14" fontId="114" fillId="0" borderId="11" xfId="502" applyNumberFormat="1" applyFont="1" applyFill="1" applyBorder="1" applyAlignment="1" quotePrefix="1">
      <alignment horizontal="center"/>
      <protection/>
    </xf>
    <xf numFmtId="1" fontId="114" fillId="0" borderId="11" xfId="502" applyNumberFormat="1" applyFont="1" applyFill="1" applyBorder="1" applyAlignment="1" quotePrefix="1">
      <alignment horizontal="center"/>
      <protection/>
    </xf>
    <xf numFmtId="3" fontId="121" fillId="0" borderId="11" xfId="502" applyNumberFormat="1" applyFont="1" applyFill="1" applyBorder="1" applyAlignment="1">
      <alignment horizontal="center"/>
      <protection/>
    </xf>
    <xf numFmtId="3" fontId="121" fillId="0" borderId="11" xfId="502" applyNumberFormat="1" applyFont="1" applyFill="1" applyBorder="1" applyAlignment="1">
      <alignment horizontal="right"/>
      <protection/>
    </xf>
    <xf numFmtId="14" fontId="116" fillId="0" borderId="11" xfId="502" applyNumberFormat="1" applyFont="1" applyFill="1" applyBorder="1" applyAlignment="1">
      <alignment wrapText="1"/>
      <protection/>
    </xf>
    <xf numFmtId="0" fontId="128" fillId="0" borderId="11" xfId="0" applyFont="1" applyFill="1" applyBorder="1" applyAlignment="1">
      <alignment vertical="center"/>
    </xf>
    <xf numFmtId="0" fontId="114" fillId="0" borderId="11" xfId="0" applyFont="1" applyFill="1" applyBorder="1" applyAlignment="1">
      <alignment horizontal="center" vertical="center"/>
    </xf>
    <xf numFmtId="14" fontId="114" fillId="0" borderId="11" xfId="0" applyNumberFormat="1" applyFont="1" applyFill="1" applyBorder="1" applyAlignment="1" quotePrefix="1">
      <alignment horizontal="center" vertical="center"/>
    </xf>
    <xf numFmtId="49" fontId="114" fillId="0" borderId="11" xfId="0" applyNumberFormat="1" applyFont="1" applyFill="1" applyBorder="1" applyAlignment="1">
      <alignment horizontal="center" vertical="center"/>
    </xf>
    <xf numFmtId="0" fontId="114" fillId="0" borderId="11" xfId="0" applyFont="1" applyFill="1" applyBorder="1" applyAlignment="1" quotePrefix="1">
      <alignment horizontal="center" vertical="center"/>
    </xf>
    <xf numFmtId="167" fontId="114" fillId="0" borderId="11" xfId="502" applyNumberFormat="1" applyFont="1" applyFill="1" applyBorder="1" applyAlignment="1" quotePrefix="1">
      <alignment horizontal="center" wrapText="1"/>
      <protection/>
    </xf>
    <xf numFmtId="0" fontId="114" fillId="0" borderId="11" xfId="502" applyFont="1" applyFill="1" applyBorder="1" applyAlignment="1">
      <alignment horizontal="left"/>
      <protection/>
    </xf>
    <xf numFmtId="3" fontId="114" fillId="0" borderId="11" xfId="502" applyNumberFormat="1" applyFont="1" applyFill="1" applyBorder="1" applyAlignment="1" quotePrefix="1">
      <alignment horizontal="center"/>
      <protection/>
    </xf>
    <xf numFmtId="3" fontId="114" fillId="0" borderId="11" xfId="502" applyNumberFormat="1" applyFont="1" applyFill="1" applyBorder="1" applyAlignment="1">
      <alignment horizontal="center" wrapText="1"/>
      <protection/>
    </xf>
    <xf numFmtId="1" fontId="116" fillId="0" borderId="11" xfId="502" applyNumberFormat="1" applyFont="1" applyFill="1" applyBorder="1" applyAlignment="1">
      <alignment wrapText="1"/>
      <protection/>
    </xf>
    <xf numFmtId="2" fontId="114" fillId="0" borderId="11" xfId="502" applyNumberFormat="1" applyFont="1" applyFill="1" applyBorder="1" applyAlignment="1" quotePrefix="1">
      <alignment horizontal="center" wrapText="1"/>
      <protection/>
    </xf>
    <xf numFmtId="0" fontId="116" fillId="0" borderId="11" xfId="502" applyFont="1" applyFill="1" applyBorder="1" applyAlignment="1">
      <alignment/>
      <protection/>
    </xf>
    <xf numFmtId="0" fontId="128" fillId="0" borderId="11" xfId="0" applyFont="1" applyFill="1" applyBorder="1" applyAlignment="1">
      <alignment horizontal="left" vertical="center"/>
    </xf>
    <xf numFmtId="49" fontId="114" fillId="0" borderId="11" xfId="502" applyNumberFormat="1" applyFont="1" applyFill="1" applyBorder="1" applyAlignment="1">
      <alignment horizontal="center"/>
      <protection/>
    </xf>
    <xf numFmtId="2" fontId="114" fillId="0" borderId="11" xfId="0" applyNumberFormat="1" applyFont="1" applyFill="1" applyBorder="1" applyAlignment="1">
      <alignment horizontal="center" vertical="center"/>
    </xf>
    <xf numFmtId="49" fontId="114" fillId="0" borderId="11" xfId="0" applyNumberFormat="1" applyFont="1" applyFill="1" applyBorder="1" applyAlignment="1" quotePrefix="1">
      <alignment horizontal="center" vertical="center"/>
    </xf>
    <xf numFmtId="2" fontId="114" fillId="0" borderId="11" xfId="502" applyNumberFormat="1" applyFont="1" applyFill="1" applyBorder="1" applyAlignment="1">
      <alignment horizontal="center"/>
      <protection/>
    </xf>
    <xf numFmtId="0" fontId="114" fillId="0" borderId="11" xfId="502" applyFont="1" applyFill="1" applyBorder="1" applyAlignment="1">
      <alignment horizontal="center"/>
      <protection/>
    </xf>
    <xf numFmtId="0" fontId="128" fillId="0" borderId="11" xfId="498" applyFont="1" applyFill="1" applyBorder="1" applyAlignment="1">
      <alignment horizontal="left"/>
      <protection/>
    </xf>
    <xf numFmtId="167" fontId="114" fillId="0" borderId="11" xfId="498" applyNumberFormat="1" applyFont="1" applyFill="1" applyBorder="1" applyAlignment="1">
      <alignment horizontal="center"/>
      <protection/>
    </xf>
    <xf numFmtId="49" fontId="114" fillId="0" borderId="11" xfId="498" applyNumberFormat="1" applyFont="1" applyFill="1" applyBorder="1" applyAlignment="1">
      <alignment horizontal="center"/>
      <protection/>
    </xf>
    <xf numFmtId="49" fontId="116" fillId="0" borderId="11" xfId="498" applyNumberFormat="1" applyFont="1" applyFill="1" applyBorder="1" applyAlignment="1">
      <alignment/>
      <protection/>
    </xf>
    <xf numFmtId="0" fontId="114" fillId="0" borderId="11" xfId="499" applyFont="1" applyFill="1" applyBorder="1" applyAlignment="1">
      <alignment horizontal="center" wrapText="1"/>
      <protection/>
    </xf>
    <xf numFmtId="0" fontId="116" fillId="0" borderId="11" xfId="499" applyFont="1" applyFill="1" applyBorder="1" applyAlignment="1">
      <alignment wrapText="1"/>
      <protection/>
    </xf>
    <xf numFmtId="167" fontId="114" fillId="0" borderId="11" xfId="498" applyNumberFormat="1" applyFont="1" applyFill="1" applyBorder="1" applyAlignment="1">
      <alignment horizontal="left"/>
      <protection/>
    </xf>
    <xf numFmtId="0" fontId="140" fillId="0" borderId="11" xfId="502" applyFont="1" applyFill="1" applyBorder="1" applyAlignment="1">
      <alignment horizontal="center"/>
      <protection/>
    </xf>
    <xf numFmtId="0" fontId="141" fillId="0" borderId="11" xfId="502" applyFont="1" applyFill="1" applyBorder="1" applyAlignment="1">
      <alignment horizontal="left" wrapText="1"/>
      <protection/>
    </xf>
    <xf numFmtId="167" fontId="140" fillId="0" borderId="11" xfId="502" applyNumberFormat="1" applyFont="1" applyFill="1" applyBorder="1" applyAlignment="1">
      <alignment horizontal="center"/>
      <protection/>
    </xf>
    <xf numFmtId="167" fontId="140" fillId="0" borderId="11" xfId="502" applyNumberFormat="1" applyFont="1" applyFill="1" applyBorder="1" applyAlignment="1">
      <alignment horizontal="center" wrapText="1"/>
      <protection/>
    </xf>
    <xf numFmtId="0" fontId="142" fillId="0" borderId="11" xfId="502" applyFont="1" applyFill="1" applyBorder="1" applyAlignment="1">
      <alignment horizontal="left"/>
      <protection/>
    </xf>
    <xf numFmtId="3" fontId="140" fillId="0" borderId="11" xfId="502" applyNumberFormat="1" applyFont="1" applyFill="1" applyBorder="1" applyAlignment="1" quotePrefix="1">
      <alignment horizontal="center"/>
      <protection/>
    </xf>
    <xf numFmtId="0" fontId="140" fillId="0" borderId="11" xfId="502" applyFont="1" applyFill="1" applyBorder="1" applyAlignment="1">
      <alignment horizontal="center" wrapText="1"/>
      <protection/>
    </xf>
    <xf numFmtId="2" fontId="140" fillId="0" borderId="11" xfId="502" applyNumberFormat="1" applyFont="1" applyFill="1" applyBorder="1" applyAlignment="1">
      <alignment horizontal="center" wrapText="1"/>
      <protection/>
    </xf>
    <xf numFmtId="14" fontId="140" fillId="0" borderId="11" xfId="502" applyNumberFormat="1" applyFont="1" applyFill="1" applyBorder="1" applyAlignment="1" quotePrefix="1">
      <alignment horizontal="center"/>
      <protection/>
    </xf>
    <xf numFmtId="1" fontId="140" fillId="0" borderId="11" xfId="502" applyNumberFormat="1" applyFont="1" applyFill="1" applyBorder="1" applyAlignment="1" quotePrefix="1">
      <alignment horizontal="center"/>
      <protection/>
    </xf>
    <xf numFmtId="14" fontId="140" fillId="0" borderId="11" xfId="502" applyNumberFormat="1" applyFont="1" applyFill="1" applyBorder="1" applyAlignment="1">
      <alignment wrapText="1"/>
      <protection/>
    </xf>
    <xf numFmtId="0" fontId="140" fillId="0" borderId="11" xfId="502" applyFont="1" applyFill="1" applyBorder="1" applyAlignment="1" quotePrefix="1">
      <alignment horizontal="center" wrapText="1"/>
      <protection/>
    </xf>
    <xf numFmtId="0" fontId="128" fillId="0" borderId="11" xfId="498" applyFont="1" applyFill="1" applyBorder="1" applyAlignment="1">
      <alignment horizontal="left" wrapText="1"/>
      <protection/>
    </xf>
    <xf numFmtId="167" fontId="114" fillId="0" borderId="11" xfId="498" applyNumberFormat="1" applyFont="1" applyFill="1" applyBorder="1" applyAlignment="1">
      <alignment horizontal="center" wrapText="1"/>
      <protection/>
    </xf>
    <xf numFmtId="49" fontId="128" fillId="0" borderId="11" xfId="498" applyNumberFormat="1" applyFont="1" applyFill="1" applyBorder="1" applyAlignment="1">
      <alignment horizontal="center"/>
      <protection/>
    </xf>
    <xf numFmtId="49" fontId="128" fillId="0" borderId="11" xfId="0" applyNumberFormat="1" applyFont="1" applyFill="1" applyBorder="1" applyAlignment="1">
      <alignment horizontal="center" vertical="center"/>
    </xf>
    <xf numFmtId="2" fontId="114" fillId="0" borderId="11" xfId="498" applyNumberFormat="1" applyFont="1" applyFill="1" applyBorder="1" applyAlignment="1">
      <alignment horizontal="center"/>
      <protection/>
    </xf>
    <xf numFmtId="3" fontId="114" fillId="0" borderId="11" xfId="502" applyNumberFormat="1" applyFont="1" applyFill="1" applyBorder="1" applyAlignment="1" quotePrefix="1">
      <alignment horizontal="center" wrapText="1"/>
      <protection/>
    </xf>
    <xf numFmtId="14" fontId="114" fillId="0" borderId="11" xfId="502" applyNumberFormat="1" applyFont="1" applyFill="1" applyBorder="1" applyAlignment="1" quotePrefix="1">
      <alignment horizontal="center" wrapText="1"/>
      <protection/>
    </xf>
    <xf numFmtId="0" fontId="116" fillId="0" borderId="11" xfId="502" applyFont="1" applyFill="1" applyBorder="1" applyAlignment="1">
      <alignment wrapText="1"/>
      <protection/>
    </xf>
    <xf numFmtId="0" fontId="128" fillId="0" borderId="11" xfId="502" applyFont="1" applyFill="1" applyBorder="1" applyAlignment="1">
      <alignment horizontal="left"/>
      <protection/>
    </xf>
    <xf numFmtId="0" fontId="114" fillId="0" borderId="11" xfId="502" applyFont="1" applyFill="1" applyBorder="1" applyAlignment="1" quotePrefix="1">
      <alignment horizontal="center"/>
      <protection/>
    </xf>
    <xf numFmtId="0" fontId="48" fillId="0" borderId="11" xfId="497" applyFont="1" applyFill="1" applyBorder="1" applyAlignment="1">
      <alignment horizontal="left"/>
      <protection/>
    </xf>
    <xf numFmtId="14" fontId="114" fillId="0" borderId="11" xfId="0" applyNumberFormat="1" applyFont="1" applyFill="1" applyBorder="1" applyAlignment="1">
      <alignment horizontal="center" vertical="center"/>
    </xf>
    <xf numFmtId="0" fontId="143" fillId="0" borderId="11" xfId="502" applyFont="1" applyFill="1" applyBorder="1" applyAlignment="1">
      <alignment horizontal="center"/>
      <protection/>
    </xf>
    <xf numFmtId="0" fontId="144" fillId="0" borderId="11" xfId="0" applyFont="1" applyFill="1" applyBorder="1" applyAlignment="1">
      <alignment horizontal="left"/>
    </xf>
    <xf numFmtId="49" fontId="140" fillId="0" borderId="11" xfId="502" applyNumberFormat="1" applyFont="1" applyFill="1" applyBorder="1" applyAlignment="1">
      <alignment horizontal="center"/>
      <protection/>
    </xf>
    <xf numFmtId="2" fontId="140" fillId="0" borderId="11" xfId="502" applyNumberFormat="1" applyFont="1" applyFill="1" applyBorder="1" applyAlignment="1">
      <alignment horizontal="center"/>
      <protection/>
    </xf>
    <xf numFmtId="0" fontId="143" fillId="0" borderId="11" xfId="502" applyFont="1" applyFill="1" applyBorder="1" applyAlignment="1">
      <alignment/>
      <protection/>
    </xf>
    <xf numFmtId="167" fontId="140" fillId="0" borderId="11" xfId="499" applyNumberFormat="1" applyFont="1" applyFill="1" applyBorder="1" applyAlignment="1">
      <alignment horizontal="center" wrapText="1"/>
      <protection/>
    </xf>
    <xf numFmtId="3" fontId="140" fillId="0" borderId="11" xfId="499" applyNumberFormat="1" applyFont="1" applyFill="1" applyBorder="1" applyAlignment="1" quotePrefix="1">
      <alignment horizontal="center" wrapText="1"/>
      <protection/>
    </xf>
    <xf numFmtId="0" fontId="140" fillId="0" borderId="11" xfId="499" applyFont="1" applyFill="1" applyBorder="1" applyAlignment="1">
      <alignment horizontal="center" wrapText="1"/>
      <protection/>
    </xf>
    <xf numFmtId="14" fontId="140" fillId="0" borderId="11" xfId="503" applyNumberFormat="1" applyFont="1" applyFill="1" applyBorder="1" applyAlignment="1" quotePrefix="1">
      <alignment horizontal="center" wrapText="1"/>
      <protection/>
    </xf>
    <xf numFmtId="0" fontId="143" fillId="0" borderId="11" xfId="499" applyFont="1" applyFill="1" applyBorder="1" applyAlignment="1">
      <alignment wrapText="1"/>
      <protection/>
    </xf>
    <xf numFmtId="3" fontId="140" fillId="0" borderId="11" xfId="502" applyNumberFormat="1" applyFont="1" applyFill="1" applyBorder="1" applyAlignment="1" quotePrefix="1">
      <alignment horizontal="center" wrapText="1"/>
      <protection/>
    </xf>
    <xf numFmtId="167" fontId="140" fillId="0" borderId="11" xfId="497" applyNumberFormat="1" applyFont="1" applyFill="1" applyBorder="1" applyAlignment="1" quotePrefix="1">
      <alignment horizontal="center"/>
      <protection/>
    </xf>
    <xf numFmtId="0" fontId="142" fillId="0" borderId="11" xfId="497" applyFont="1" applyFill="1" applyBorder="1" applyAlignment="1">
      <alignment horizontal="left"/>
      <protection/>
    </xf>
    <xf numFmtId="14" fontId="140" fillId="0" borderId="11" xfId="502" applyNumberFormat="1" applyFont="1" applyFill="1" applyBorder="1" applyAlignment="1" quotePrefix="1">
      <alignment horizontal="center" wrapText="1"/>
      <protection/>
    </xf>
    <xf numFmtId="0" fontId="143" fillId="0" borderId="11" xfId="497" applyFont="1" applyFill="1" applyBorder="1" applyAlignment="1">
      <alignment/>
      <protection/>
    </xf>
    <xf numFmtId="0" fontId="77" fillId="0" borderId="11" xfId="0" applyFont="1" applyFill="1" applyBorder="1" applyAlignment="1">
      <alignment horizontal="left"/>
    </xf>
    <xf numFmtId="167" fontId="114" fillId="0" borderId="11" xfId="499" applyNumberFormat="1" applyFont="1" applyFill="1" applyBorder="1" applyAlignment="1">
      <alignment horizontal="center" wrapText="1"/>
      <protection/>
    </xf>
    <xf numFmtId="3" fontId="114" fillId="0" borderId="11" xfId="499" applyNumberFormat="1" applyFont="1" applyFill="1" applyBorder="1" applyAlignment="1" quotePrefix="1">
      <alignment horizontal="center" wrapText="1"/>
      <protection/>
    </xf>
    <xf numFmtId="14" fontId="114" fillId="0" borderId="11" xfId="503" applyNumberFormat="1" applyFont="1" applyFill="1" applyBorder="1" applyAlignment="1" quotePrefix="1">
      <alignment horizontal="center" wrapText="1"/>
      <protection/>
    </xf>
    <xf numFmtId="167" fontId="114" fillId="0" borderId="11" xfId="500" applyNumberFormat="1" applyFont="1" applyFill="1" applyBorder="1" applyAlignment="1" quotePrefix="1">
      <alignment horizontal="center"/>
      <protection/>
    </xf>
    <xf numFmtId="167" fontId="114" fillId="0" borderId="11" xfId="500" applyNumberFormat="1" applyFont="1" applyFill="1" applyBorder="1" applyAlignment="1">
      <alignment horizontal="center"/>
      <protection/>
    </xf>
    <xf numFmtId="0" fontId="114" fillId="0" borderId="11" xfId="500" applyFont="1" applyFill="1" applyBorder="1" applyAlignment="1" quotePrefix="1">
      <alignment horizontal="center"/>
      <protection/>
    </xf>
    <xf numFmtId="0" fontId="128" fillId="0" borderId="11" xfId="499" applyFont="1" applyFill="1" applyBorder="1" applyAlignment="1">
      <alignment horizontal="left" wrapText="1"/>
      <protection/>
    </xf>
    <xf numFmtId="49" fontId="114" fillId="0" borderId="11" xfId="502" applyNumberFormat="1" applyFont="1" applyFill="1" applyBorder="1" applyAlignment="1" quotePrefix="1">
      <alignment horizontal="center"/>
      <protection/>
    </xf>
    <xf numFmtId="167" fontId="114" fillId="0" borderId="11" xfId="503" applyNumberFormat="1" applyFont="1" applyFill="1" applyBorder="1" applyAlignment="1">
      <alignment horizontal="center" wrapText="1"/>
      <protection/>
    </xf>
    <xf numFmtId="167" fontId="114" fillId="0" borderId="11" xfId="503" applyNumberFormat="1" applyFont="1" applyFill="1" applyBorder="1" applyAlignment="1" quotePrefix="1">
      <alignment horizontal="center" wrapText="1"/>
      <protection/>
    </xf>
    <xf numFmtId="3" fontId="114" fillId="0" borderId="11" xfId="503" applyNumberFormat="1" applyFont="1" applyFill="1" applyBorder="1" applyAlignment="1" quotePrefix="1">
      <alignment horizontal="center" wrapText="1"/>
      <protection/>
    </xf>
    <xf numFmtId="167" fontId="114" fillId="0" borderId="11" xfId="502" applyNumberFormat="1" applyFont="1" applyFill="1" applyBorder="1" applyAlignment="1" quotePrefix="1">
      <alignment horizontal="center"/>
      <protection/>
    </xf>
    <xf numFmtId="2" fontId="114" fillId="0" borderId="11" xfId="503" applyNumberFormat="1" applyFont="1" applyFill="1" applyBorder="1" applyAlignment="1">
      <alignment horizontal="center" wrapText="1"/>
      <protection/>
    </xf>
    <xf numFmtId="167" fontId="114" fillId="0" borderId="11" xfId="497" applyNumberFormat="1" applyFont="1" applyFill="1" applyBorder="1" applyAlignment="1" quotePrefix="1">
      <alignment horizontal="center"/>
      <protection/>
    </xf>
    <xf numFmtId="0" fontId="48" fillId="0" borderId="11" xfId="496" applyFont="1" applyFill="1" applyBorder="1" applyAlignment="1">
      <alignment horizontal="left"/>
      <protection/>
    </xf>
    <xf numFmtId="0" fontId="116" fillId="0" borderId="11" xfId="503" applyFont="1" applyFill="1" applyBorder="1" applyAlignment="1">
      <alignment wrapText="1"/>
      <protection/>
    </xf>
    <xf numFmtId="0" fontId="48" fillId="0" borderId="11" xfId="496" applyFont="1" applyFill="1" applyBorder="1" applyAlignment="1">
      <alignment horizontal="left" vertical="center"/>
      <protection/>
    </xf>
    <xf numFmtId="3" fontId="128" fillId="0" borderId="11" xfId="499" applyNumberFormat="1" applyFont="1" applyFill="1" applyBorder="1" applyAlignment="1" quotePrefix="1">
      <alignment horizontal="center" wrapText="1"/>
      <protection/>
    </xf>
    <xf numFmtId="3" fontId="128" fillId="0" borderId="11" xfId="502" applyNumberFormat="1" applyFont="1" applyFill="1" applyBorder="1" applyAlignment="1" quotePrefix="1">
      <alignment horizontal="center" wrapText="1"/>
      <protection/>
    </xf>
    <xf numFmtId="0" fontId="116" fillId="0" borderId="11" xfId="497" applyFont="1" applyFill="1" applyBorder="1" applyAlignment="1">
      <alignment/>
      <protection/>
    </xf>
    <xf numFmtId="167" fontId="114" fillId="0" borderId="11" xfId="497" applyNumberFormat="1" applyFont="1" applyFill="1" applyBorder="1" applyAlignment="1">
      <alignment horizontal="center"/>
      <protection/>
    </xf>
    <xf numFmtId="167" fontId="140" fillId="0" borderId="11" xfId="502" applyNumberFormat="1" applyFont="1" applyFill="1" applyBorder="1" applyAlignment="1" quotePrefix="1">
      <alignment horizontal="center"/>
      <protection/>
    </xf>
    <xf numFmtId="167" fontId="140" fillId="0" borderId="11" xfId="497" applyNumberFormat="1" applyFont="1" applyFill="1" applyBorder="1" applyAlignment="1">
      <alignment horizontal="center"/>
      <protection/>
    </xf>
    <xf numFmtId="0" fontId="145" fillId="0" borderId="11" xfId="502" applyFont="1" applyFill="1" applyBorder="1" applyAlignment="1">
      <alignment horizontal="center"/>
      <protection/>
    </xf>
    <xf numFmtId="49" fontId="128" fillId="0" borderId="11" xfId="502" applyNumberFormat="1" applyFont="1" applyFill="1" applyBorder="1" applyAlignment="1" quotePrefix="1">
      <alignment horizontal="center"/>
      <protection/>
    </xf>
    <xf numFmtId="0" fontId="128" fillId="0" borderId="11" xfId="497" applyFont="1" applyFill="1" applyBorder="1" applyAlignment="1">
      <alignment horizontal="left"/>
      <protection/>
    </xf>
    <xf numFmtId="0" fontId="79" fillId="0" borderId="11" xfId="502" applyFont="1" applyFill="1" applyBorder="1" applyAlignment="1">
      <alignment horizontal="center"/>
      <protection/>
    </xf>
    <xf numFmtId="2" fontId="66" fillId="0" borderId="11" xfId="502" applyNumberFormat="1" applyFont="1" applyFill="1" applyBorder="1" applyAlignment="1">
      <alignment horizontal="center"/>
      <protection/>
    </xf>
    <xf numFmtId="2" fontId="66" fillId="0" borderId="11" xfId="502" applyNumberFormat="1" applyFont="1" applyFill="1" applyBorder="1" applyAlignment="1">
      <alignment horizontal="left"/>
      <protection/>
    </xf>
    <xf numFmtId="2" fontId="79" fillId="0" borderId="11" xfId="502" applyNumberFormat="1" applyFont="1" applyFill="1" applyBorder="1" applyAlignment="1">
      <alignment horizontal="center"/>
      <protection/>
    </xf>
    <xf numFmtId="4" fontId="121" fillId="0" borderId="11" xfId="502" applyNumberFormat="1" applyFont="1" applyFill="1" applyBorder="1" applyAlignment="1">
      <alignment horizontal="center"/>
      <protection/>
    </xf>
    <xf numFmtId="0" fontId="114" fillId="0" borderId="14" xfId="502" applyFont="1" applyFill="1" applyBorder="1" applyAlignment="1">
      <alignment horizontal="left" wrapText="1"/>
      <protection/>
    </xf>
    <xf numFmtId="0" fontId="71" fillId="0" borderId="21" xfId="502" applyFont="1" applyFill="1" applyBorder="1" applyAlignment="1">
      <alignment horizontal="left"/>
      <protection/>
    </xf>
    <xf numFmtId="0" fontId="71" fillId="0" borderId="21" xfId="502" applyFont="1" applyFill="1" applyBorder="1" applyAlignment="1">
      <alignment horizontal="left" wrapText="1"/>
      <protection/>
    </xf>
    <xf numFmtId="49" fontId="114" fillId="0" borderId="14" xfId="498" applyNumberFormat="1" applyFont="1" applyFill="1" applyBorder="1" applyAlignment="1">
      <alignment horizontal="left"/>
      <protection/>
    </xf>
    <xf numFmtId="0" fontId="71" fillId="0" borderId="21" xfId="0" applyFont="1" applyFill="1" applyBorder="1" applyAlignment="1">
      <alignment horizontal="left" vertical="center"/>
    </xf>
    <xf numFmtId="0" fontId="114" fillId="0" borderId="14" xfId="502" applyFont="1" applyFill="1" applyBorder="1" applyAlignment="1">
      <alignment horizontal="left"/>
      <protection/>
    </xf>
    <xf numFmtId="49" fontId="140" fillId="0" borderId="14" xfId="498" applyNumberFormat="1" applyFont="1" applyFill="1" applyBorder="1" applyAlignment="1">
      <alignment horizontal="left"/>
      <protection/>
    </xf>
    <xf numFmtId="0" fontId="146" fillId="0" borderId="21" xfId="502" applyFont="1" applyFill="1" applyBorder="1" applyAlignment="1">
      <alignment horizontal="left"/>
      <protection/>
    </xf>
    <xf numFmtId="0" fontId="140" fillId="0" borderId="14" xfId="502" applyFont="1" applyFill="1" applyBorder="1" applyAlignment="1">
      <alignment horizontal="left" wrapText="1"/>
      <protection/>
    </xf>
    <xf numFmtId="0" fontId="71" fillId="0" borderId="21" xfId="499" applyFont="1" applyFill="1" applyBorder="1" applyAlignment="1">
      <alignment horizontal="left" wrapText="1"/>
      <protection/>
    </xf>
    <xf numFmtId="0" fontId="76" fillId="0" borderId="21" xfId="502" applyFont="1" applyFill="1" applyBorder="1" applyAlignment="1">
      <alignment horizontal="left" wrapText="1"/>
      <protection/>
    </xf>
    <xf numFmtId="0" fontId="146" fillId="0" borderId="21" xfId="497" applyFont="1" applyFill="1" applyBorder="1" applyAlignment="1">
      <alignment horizontal="left"/>
      <protection/>
    </xf>
    <xf numFmtId="0" fontId="71" fillId="0" borderId="21" xfId="503" applyFont="1" applyFill="1" applyBorder="1" applyAlignment="1">
      <alignment horizontal="left" wrapText="1"/>
      <protection/>
    </xf>
    <xf numFmtId="0" fontId="114" fillId="0" borderId="11" xfId="502" applyFont="1" applyFill="1" applyBorder="1" applyAlignment="1">
      <alignment horizontal="center"/>
      <protection/>
    </xf>
    <xf numFmtId="1" fontId="114" fillId="0" borderId="11" xfId="502" applyNumberFormat="1" applyFont="1" applyFill="1" applyBorder="1" applyAlignment="1">
      <alignment horizontal="center" vertical="center" wrapText="1"/>
      <protection/>
    </xf>
    <xf numFmtId="0" fontId="116" fillId="0" borderId="11" xfId="502" applyFont="1" applyFill="1" applyBorder="1" applyAlignment="1">
      <alignment horizontal="center" vertical="center"/>
      <protection/>
    </xf>
    <xf numFmtId="0" fontId="114" fillId="0" borderId="14" xfId="502" applyFont="1" applyFill="1" applyBorder="1" applyAlignment="1">
      <alignment horizontal="left" vertical="center" wrapText="1"/>
      <protection/>
    </xf>
    <xf numFmtId="0" fontId="71" fillId="0" borderId="21" xfId="502" applyFont="1" applyFill="1" applyBorder="1" applyAlignment="1">
      <alignment horizontal="left" vertical="center" wrapText="1"/>
      <protection/>
    </xf>
    <xf numFmtId="0" fontId="48" fillId="0" borderId="11" xfId="502" applyFont="1" applyFill="1" applyBorder="1" applyAlignment="1">
      <alignment horizontal="left" vertical="center"/>
      <protection/>
    </xf>
    <xf numFmtId="2" fontId="147" fillId="0" borderId="11" xfId="502" applyNumberFormat="1" applyFont="1" applyFill="1" applyBorder="1" applyAlignment="1">
      <alignment horizontal="center" vertical="center"/>
      <protection/>
    </xf>
    <xf numFmtId="1" fontId="114" fillId="0" borderId="11" xfId="502" applyNumberFormat="1" applyFont="1" applyFill="1" applyBorder="1" applyAlignment="1" quotePrefix="1">
      <alignment horizontal="center" vertical="center"/>
      <protection/>
    </xf>
    <xf numFmtId="3" fontId="121" fillId="0" borderId="11" xfId="502" applyNumberFormat="1" applyFont="1" applyFill="1" applyBorder="1" applyAlignment="1">
      <alignment horizontal="center" vertical="center"/>
      <protection/>
    </xf>
    <xf numFmtId="3" fontId="121" fillId="0" borderId="11" xfId="502" applyNumberFormat="1" applyFont="1" applyFill="1" applyBorder="1" applyAlignment="1">
      <alignment horizontal="right" vertical="center"/>
      <protection/>
    </xf>
    <xf numFmtId="14" fontId="116" fillId="0" borderId="11" xfId="502" applyNumberFormat="1" applyFont="1" applyFill="1" applyBorder="1" applyAlignment="1">
      <alignment vertical="center" wrapText="1"/>
      <protection/>
    </xf>
    <xf numFmtId="0" fontId="128" fillId="0" borderId="18" xfId="0" applyFont="1" applyFill="1" applyBorder="1" applyAlignment="1">
      <alignment horizontal="left" vertical="center"/>
    </xf>
    <xf numFmtId="0" fontId="114" fillId="0" borderId="18" xfId="0" applyFont="1" applyFill="1" applyBorder="1" applyAlignment="1" quotePrefix="1">
      <alignment horizontal="center" vertical="center"/>
    </xf>
    <xf numFmtId="0" fontId="114" fillId="0" borderId="22" xfId="502" applyFont="1" applyFill="1" applyBorder="1" applyAlignment="1">
      <alignment horizontal="left"/>
      <protection/>
    </xf>
    <xf numFmtId="0" fontId="71" fillId="0" borderId="23" xfId="0" applyFont="1" applyFill="1" applyBorder="1" applyAlignment="1">
      <alignment horizontal="left" vertical="center"/>
    </xf>
    <xf numFmtId="0" fontId="48" fillId="0" borderId="18" xfId="502" applyFont="1" applyFill="1" applyBorder="1" applyAlignment="1">
      <alignment horizontal="left"/>
      <protection/>
    </xf>
    <xf numFmtId="0" fontId="114" fillId="0" borderId="18" xfId="0" applyFont="1" applyFill="1" applyBorder="1" applyAlignment="1">
      <alignment horizontal="center" vertical="center"/>
    </xf>
    <xf numFmtId="0" fontId="114" fillId="0" borderId="18" xfId="502" applyFont="1" applyFill="1" applyBorder="1" applyAlignment="1">
      <alignment horizontal="center"/>
      <protection/>
    </xf>
    <xf numFmtId="0" fontId="77" fillId="0" borderId="24" xfId="0" applyFont="1" applyFill="1" applyBorder="1" applyAlignment="1">
      <alignment horizontal="left"/>
    </xf>
    <xf numFmtId="167" fontId="114" fillId="0" borderId="18" xfId="502" applyNumberFormat="1" applyFont="1" applyFill="1" applyBorder="1" applyAlignment="1">
      <alignment horizontal="center"/>
      <protection/>
    </xf>
    <xf numFmtId="0" fontId="71" fillId="0" borderId="23" xfId="502" applyFont="1" applyFill="1" applyBorder="1" applyAlignment="1">
      <alignment horizontal="left"/>
      <protection/>
    </xf>
    <xf numFmtId="49" fontId="114" fillId="0" borderId="18" xfId="502" applyNumberFormat="1" applyFont="1" applyFill="1" applyBorder="1" applyAlignment="1">
      <alignment horizontal="center"/>
      <protection/>
    </xf>
    <xf numFmtId="2" fontId="114" fillId="0" borderId="18" xfId="502" applyNumberFormat="1" applyFont="1" applyFill="1" applyBorder="1" applyAlignment="1">
      <alignment horizontal="center"/>
      <protection/>
    </xf>
    <xf numFmtId="14" fontId="114" fillId="0" borderId="18" xfId="502" applyNumberFormat="1" applyFont="1" applyFill="1" applyBorder="1" applyAlignment="1" quotePrefix="1">
      <alignment horizontal="center"/>
      <protection/>
    </xf>
    <xf numFmtId="0" fontId="114" fillId="0" borderId="18" xfId="502" applyFont="1" applyFill="1" applyBorder="1" applyAlignment="1">
      <alignment horizontal="center" wrapText="1"/>
      <protection/>
    </xf>
    <xf numFmtId="0" fontId="71" fillId="0" borderId="11" xfId="502" applyFont="1" applyFill="1" applyBorder="1" applyAlignment="1">
      <alignment horizontal="left"/>
      <protection/>
    </xf>
    <xf numFmtId="0" fontId="77" fillId="0" borderId="18" xfId="0" applyFont="1" applyFill="1" applyBorder="1" applyAlignment="1">
      <alignment horizontal="left"/>
    </xf>
    <xf numFmtId="167" fontId="114" fillId="0" borderId="18" xfId="502" applyNumberFormat="1" applyFont="1" applyFill="1" applyBorder="1" applyAlignment="1" quotePrefix="1">
      <alignment horizontal="center"/>
      <protection/>
    </xf>
    <xf numFmtId="1" fontId="114" fillId="0" borderId="18" xfId="502" applyNumberFormat="1" applyFont="1" applyFill="1" applyBorder="1" applyAlignment="1">
      <alignment horizontal="center"/>
      <protection/>
    </xf>
    <xf numFmtId="14" fontId="114" fillId="0" borderId="18" xfId="502" applyNumberFormat="1" applyFont="1" applyFill="1" applyBorder="1" applyAlignment="1">
      <alignment horizontal="center" wrapText="1"/>
      <protection/>
    </xf>
    <xf numFmtId="3" fontId="114" fillId="0" borderId="18" xfId="502" applyNumberFormat="1" applyFont="1" applyFill="1" applyBorder="1" applyAlignment="1">
      <alignment horizontal="center" wrapText="1"/>
      <protection/>
    </xf>
    <xf numFmtId="49" fontId="128" fillId="0" borderId="18" xfId="502" applyNumberFormat="1" applyFont="1" applyFill="1" applyBorder="1" applyAlignment="1">
      <alignment horizontal="center"/>
      <protection/>
    </xf>
    <xf numFmtId="0" fontId="144" fillId="0" borderId="24" xfId="0" applyFont="1" applyFill="1" applyBorder="1" applyAlignment="1">
      <alignment horizontal="left"/>
    </xf>
    <xf numFmtId="167" fontId="140" fillId="0" borderId="18" xfId="502" applyNumberFormat="1" applyFont="1" applyFill="1" applyBorder="1" applyAlignment="1" quotePrefix="1">
      <alignment horizontal="center"/>
      <protection/>
    </xf>
    <xf numFmtId="0" fontId="140" fillId="0" borderId="22" xfId="502" applyFont="1" applyFill="1" applyBorder="1" applyAlignment="1">
      <alignment horizontal="left"/>
      <protection/>
    </xf>
    <xf numFmtId="0" fontId="146" fillId="0" borderId="23" xfId="502" applyFont="1" applyFill="1" applyBorder="1" applyAlignment="1">
      <alignment horizontal="left"/>
      <protection/>
    </xf>
    <xf numFmtId="14" fontId="140" fillId="0" borderId="18" xfId="502" applyNumberFormat="1" applyFont="1" applyFill="1" applyBorder="1" applyAlignment="1" quotePrefix="1">
      <alignment horizontal="center"/>
      <protection/>
    </xf>
    <xf numFmtId="3" fontId="148" fillId="0" borderId="11" xfId="501" applyNumberFormat="1" applyFont="1" applyFill="1" applyBorder="1" applyAlignment="1">
      <alignment horizontal="center"/>
      <protection/>
    </xf>
    <xf numFmtId="0" fontId="122" fillId="0" borderId="0" xfId="501" applyFont="1" applyFill="1" applyAlignment="1">
      <alignment horizontal="left"/>
      <protection/>
    </xf>
    <xf numFmtId="0" fontId="130" fillId="0" borderId="0" xfId="501" applyFont="1" applyFill="1" applyAlignment="1">
      <alignment horizontal="center"/>
      <protection/>
    </xf>
    <xf numFmtId="0" fontId="122" fillId="0" borderId="0" xfId="501" applyFont="1" applyFill="1">
      <alignment/>
      <protection/>
    </xf>
    <xf numFmtId="0" fontId="131" fillId="0" borderId="0" xfId="501" applyFont="1" applyFill="1" applyAlignment="1">
      <alignment horizontal="center"/>
      <protection/>
    </xf>
    <xf numFmtId="178" fontId="131" fillId="0" borderId="0" xfId="371" applyNumberFormat="1" applyFont="1" applyFill="1" applyAlignment="1">
      <alignment horizontal="center"/>
    </xf>
    <xf numFmtId="0" fontId="114" fillId="0" borderId="11" xfId="502" applyFont="1" applyFill="1" applyBorder="1" applyAlignment="1">
      <alignment horizontal="center"/>
      <protection/>
    </xf>
    <xf numFmtId="0" fontId="116" fillId="27" borderId="11" xfId="502" applyFont="1" applyFill="1" applyBorder="1" applyAlignment="1">
      <alignment horizontal="center" vertical="center"/>
      <protection/>
    </xf>
    <xf numFmtId="0" fontId="128" fillId="27" borderId="11" xfId="0" applyFont="1" applyFill="1" applyBorder="1" applyAlignment="1">
      <alignment vertical="center"/>
    </xf>
    <xf numFmtId="0" fontId="114" fillId="27" borderId="11" xfId="0" applyFont="1" applyFill="1" applyBorder="1" applyAlignment="1">
      <alignment horizontal="center" vertical="center"/>
    </xf>
    <xf numFmtId="14" fontId="114" fillId="27" borderId="11" xfId="0" applyNumberFormat="1" applyFont="1" applyFill="1" applyBorder="1" applyAlignment="1" quotePrefix="1">
      <alignment horizontal="center" vertical="center"/>
    </xf>
    <xf numFmtId="0" fontId="114" fillId="27" borderId="14" xfId="502" applyFont="1" applyFill="1" applyBorder="1" applyAlignment="1">
      <alignment horizontal="left" vertical="center" wrapText="1"/>
      <protection/>
    </xf>
    <xf numFmtId="0" fontId="71" fillId="27" borderId="21" xfId="502" applyFont="1" applyFill="1" applyBorder="1" applyAlignment="1">
      <alignment horizontal="left" vertical="center" wrapText="1"/>
      <protection/>
    </xf>
    <xf numFmtId="0" fontId="48" fillId="27" borderId="11" xfId="502" applyFont="1" applyFill="1" applyBorder="1" applyAlignment="1">
      <alignment horizontal="left" vertical="center"/>
      <protection/>
    </xf>
    <xf numFmtId="49" fontId="114" fillId="27" borderId="11" xfId="0" applyNumberFormat="1" applyFont="1" applyFill="1" applyBorder="1" applyAlignment="1">
      <alignment horizontal="center" vertical="center"/>
    </xf>
    <xf numFmtId="2" fontId="147" fillId="27" borderId="11" xfId="502" applyNumberFormat="1" applyFont="1" applyFill="1" applyBorder="1" applyAlignment="1">
      <alignment horizontal="center" vertical="center"/>
      <protection/>
    </xf>
    <xf numFmtId="1" fontId="114" fillId="27" borderId="11" xfId="502" applyNumberFormat="1" applyFont="1" applyFill="1" applyBorder="1" applyAlignment="1">
      <alignment horizontal="center" vertical="center" wrapText="1"/>
      <protection/>
    </xf>
    <xf numFmtId="0" fontId="114" fillId="27" borderId="11" xfId="0" applyFont="1" applyFill="1" applyBorder="1" applyAlignment="1" quotePrefix="1">
      <alignment horizontal="center" vertical="center"/>
    </xf>
    <xf numFmtId="1" fontId="114" fillId="27" borderId="11" xfId="502" applyNumberFormat="1" applyFont="1" applyFill="1" applyBorder="1" applyAlignment="1" quotePrefix="1">
      <alignment horizontal="center" vertical="center"/>
      <protection/>
    </xf>
    <xf numFmtId="3" fontId="121" fillId="27" borderId="11" xfId="502" applyNumberFormat="1" applyFont="1" applyFill="1" applyBorder="1" applyAlignment="1">
      <alignment horizontal="center" vertical="center"/>
      <protection/>
    </xf>
    <xf numFmtId="14" fontId="116" fillId="27" borderId="11" xfId="502" applyNumberFormat="1" applyFont="1" applyFill="1" applyBorder="1" applyAlignment="1">
      <alignment vertical="center" wrapText="1"/>
      <protection/>
    </xf>
    <xf numFmtId="0" fontId="43" fillId="27" borderId="0" xfId="502" applyFont="1" applyFill="1" applyBorder="1" applyAlignment="1">
      <alignment horizontal="left"/>
      <protection/>
    </xf>
    <xf numFmtId="0" fontId="116" fillId="27" borderId="11" xfId="502" applyFont="1" applyFill="1" applyBorder="1" applyAlignment="1">
      <alignment horizontal="center"/>
      <protection/>
    </xf>
    <xf numFmtId="0" fontId="114" fillId="27" borderId="14" xfId="502" applyFont="1" applyFill="1" applyBorder="1" applyAlignment="1">
      <alignment horizontal="left" wrapText="1"/>
      <protection/>
    </xf>
    <xf numFmtId="0" fontId="71" fillId="27" borderId="21" xfId="502" applyFont="1" applyFill="1" applyBorder="1" applyAlignment="1">
      <alignment horizontal="left" wrapText="1"/>
      <protection/>
    </xf>
    <xf numFmtId="0" fontId="114" fillId="27" borderId="11" xfId="502" applyFont="1" applyFill="1" applyBorder="1" applyAlignment="1">
      <alignment horizontal="left"/>
      <protection/>
    </xf>
    <xf numFmtId="2" fontId="114" fillId="27" borderId="11" xfId="502" applyNumberFormat="1" applyFont="1" applyFill="1" applyBorder="1" applyAlignment="1">
      <alignment horizontal="center" wrapText="1"/>
      <protection/>
    </xf>
    <xf numFmtId="1" fontId="114" fillId="27" borderId="11" xfId="502" applyNumberFormat="1" applyFont="1" applyFill="1" applyBorder="1" applyAlignment="1">
      <alignment horizontal="center" wrapText="1"/>
      <protection/>
    </xf>
    <xf numFmtId="1" fontId="114" fillId="27" borderId="11" xfId="502" applyNumberFormat="1" applyFont="1" applyFill="1" applyBorder="1" applyAlignment="1" quotePrefix="1">
      <alignment horizontal="center"/>
      <protection/>
    </xf>
    <xf numFmtId="3" fontId="121" fillId="27" borderId="11" xfId="502" applyNumberFormat="1" applyFont="1" applyFill="1" applyBorder="1" applyAlignment="1">
      <alignment horizontal="center"/>
      <protection/>
    </xf>
    <xf numFmtId="3" fontId="121" fillId="27" borderId="11" xfId="502" applyNumberFormat="1" applyFont="1" applyFill="1" applyBorder="1" applyAlignment="1">
      <alignment horizontal="right"/>
      <protection/>
    </xf>
    <xf numFmtId="14" fontId="116" fillId="27" borderId="11" xfId="502" applyNumberFormat="1" applyFont="1" applyFill="1" applyBorder="1" applyAlignment="1">
      <alignment wrapText="1"/>
      <protection/>
    </xf>
    <xf numFmtId="0" fontId="128" fillId="27" borderId="11" xfId="0" applyFont="1" applyFill="1" applyBorder="1" applyAlignment="1">
      <alignment horizontal="left" vertical="center"/>
    </xf>
    <xf numFmtId="49" fontId="114" fillId="27" borderId="14" xfId="498" applyNumberFormat="1" applyFont="1" applyFill="1" applyBorder="1" applyAlignment="1">
      <alignment horizontal="left"/>
      <protection/>
    </xf>
    <xf numFmtId="0" fontId="71" fillId="27" borderId="21" xfId="0" applyFont="1" applyFill="1" applyBorder="1" applyAlignment="1">
      <alignment horizontal="left" vertical="center"/>
    </xf>
    <xf numFmtId="2" fontId="114" fillId="27" borderId="11" xfId="0" applyNumberFormat="1" applyFont="1" applyFill="1" applyBorder="1" applyAlignment="1">
      <alignment horizontal="center" vertical="center"/>
    </xf>
    <xf numFmtId="49" fontId="114" fillId="27" borderId="11" xfId="0" applyNumberFormat="1" applyFont="1" applyFill="1" applyBorder="1" applyAlignment="1" quotePrefix="1">
      <alignment horizontal="center" vertical="center"/>
    </xf>
    <xf numFmtId="0" fontId="116" fillId="27" borderId="11" xfId="502" applyFont="1" applyFill="1" applyBorder="1" applyAlignment="1">
      <alignment/>
      <protection/>
    </xf>
    <xf numFmtId="0" fontId="114" fillId="27" borderId="11" xfId="502" applyFont="1" applyFill="1" applyBorder="1" applyAlignment="1">
      <alignment horizontal="center"/>
      <protection/>
    </xf>
    <xf numFmtId="0" fontId="48" fillId="27" borderId="11" xfId="502" applyFont="1" applyFill="1" applyBorder="1" applyAlignment="1">
      <alignment horizontal="left"/>
      <protection/>
    </xf>
    <xf numFmtId="0" fontId="114" fillId="27" borderId="11" xfId="499" applyFont="1" applyFill="1" applyBorder="1" applyAlignment="1">
      <alignment horizontal="center" wrapText="1"/>
      <protection/>
    </xf>
    <xf numFmtId="0" fontId="116" fillId="27" borderId="11" xfId="499" applyFont="1" applyFill="1" applyBorder="1" applyAlignment="1">
      <alignment wrapText="1"/>
      <protection/>
    </xf>
    <xf numFmtId="0" fontId="128" fillId="27" borderId="11" xfId="498" applyFont="1" applyFill="1" applyBorder="1" applyAlignment="1">
      <alignment horizontal="left"/>
      <protection/>
    </xf>
    <xf numFmtId="167" fontId="114" fillId="27" borderId="11" xfId="502" applyNumberFormat="1" applyFont="1" applyFill="1" applyBorder="1" applyAlignment="1">
      <alignment horizontal="center"/>
      <protection/>
    </xf>
    <xf numFmtId="167" fontId="114" fillId="27" borderId="11" xfId="498" applyNumberFormat="1" applyFont="1" applyFill="1" applyBorder="1" applyAlignment="1">
      <alignment horizontal="left"/>
      <protection/>
    </xf>
    <xf numFmtId="0" fontId="114" fillId="27" borderId="14" xfId="502" applyFont="1" applyFill="1" applyBorder="1" applyAlignment="1">
      <alignment horizontal="left"/>
      <protection/>
    </xf>
    <xf numFmtId="0" fontId="71" fillId="27" borderId="21" xfId="502" applyFont="1" applyFill="1" applyBorder="1" applyAlignment="1">
      <alignment horizontal="left"/>
      <protection/>
    </xf>
    <xf numFmtId="49" fontId="114" fillId="27" borderId="11" xfId="498" applyNumberFormat="1" applyFont="1" applyFill="1" applyBorder="1" applyAlignment="1">
      <alignment horizontal="center"/>
      <protection/>
    </xf>
    <xf numFmtId="0" fontId="114" fillId="27" borderId="11" xfId="502" applyFont="1" applyFill="1" applyBorder="1" applyAlignment="1">
      <alignment horizontal="center" wrapText="1"/>
      <protection/>
    </xf>
    <xf numFmtId="14" fontId="114" fillId="27" borderId="11" xfId="502" applyNumberFormat="1" applyFont="1" applyFill="1" applyBorder="1" applyAlignment="1" quotePrefix="1">
      <alignment horizontal="center"/>
      <protection/>
    </xf>
    <xf numFmtId="0" fontId="140" fillId="27" borderId="11" xfId="502" applyFont="1" applyFill="1" applyBorder="1" applyAlignment="1">
      <alignment horizontal="center"/>
      <protection/>
    </xf>
    <xf numFmtId="0" fontId="141" fillId="27" borderId="11" xfId="502" applyFont="1" applyFill="1" applyBorder="1" applyAlignment="1">
      <alignment horizontal="left" wrapText="1"/>
      <protection/>
    </xf>
    <xf numFmtId="167" fontId="140" fillId="27" borderId="11" xfId="502" applyNumberFormat="1" applyFont="1" applyFill="1" applyBorder="1" applyAlignment="1">
      <alignment horizontal="center"/>
      <protection/>
    </xf>
    <xf numFmtId="167" fontId="140" fillId="27" borderId="11" xfId="502" applyNumberFormat="1" applyFont="1" applyFill="1" applyBorder="1" applyAlignment="1">
      <alignment horizontal="center" wrapText="1"/>
      <protection/>
    </xf>
    <xf numFmtId="0" fontId="140" fillId="27" borderId="14" xfId="502" applyFont="1" applyFill="1" applyBorder="1" applyAlignment="1">
      <alignment horizontal="left" wrapText="1"/>
      <protection/>
    </xf>
    <xf numFmtId="0" fontId="142" fillId="27" borderId="11" xfId="502" applyFont="1" applyFill="1" applyBorder="1" applyAlignment="1">
      <alignment horizontal="left"/>
      <protection/>
    </xf>
    <xf numFmtId="0" fontId="140" fillId="27" borderId="11" xfId="502" applyFont="1" applyFill="1" applyBorder="1" applyAlignment="1" quotePrefix="1">
      <alignment horizontal="center" wrapText="1"/>
      <protection/>
    </xf>
    <xf numFmtId="0" fontId="140" fillId="27" borderId="11" xfId="502" applyFont="1" applyFill="1" applyBorder="1" applyAlignment="1">
      <alignment horizontal="center" wrapText="1"/>
      <protection/>
    </xf>
    <xf numFmtId="1" fontId="140" fillId="27" borderId="11" xfId="502" applyNumberFormat="1" applyFont="1" applyFill="1" applyBorder="1" applyAlignment="1" quotePrefix="1">
      <alignment horizontal="center"/>
      <protection/>
    </xf>
    <xf numFmtId="14" fontId="140" fillId="27" borderId="11" xfId="502" applyNumberFormat="1" applyFont="1" applyFill="1" applyBorder="1" applyAlignment="1">
      <alignment wrapText="1"/>
      <protection/>
    </xf>
    <xf numFmtId="0" fontId="119" fillId="27" borderId="0" xfId="502" applyFont="1" applyFill="1" applyBorder="1" applyAlignment="1">
      <alignment horizontal="left"/>
      <protection/>
    </xf>
    <xf numFmtId="49" fontId="128" fillId="27" borderId="11" xfId="0" applyNumberFormat="1" applyFont="1" applyFill="1" applyBorder="1" applyAlignment="1">
      <alignment horizontal="center" vertical="center"/>
    </xf>
    <xf numFmtId="2" fontId="114" fillId="27" borderId="11" xfId="498" applyNumberFormat="1" applyFont="1" applyFill="1" applyBorder="1" applyAlignment="1">
      <alignment horizontal="center"/>
      <protection/>
    </xf>
    <xf numFmtId="0" fontId="128" fillId="27" borderId="25" xfId="0" applyFont="1" applyFill="1" applyBorder="1" applyAlignment="1">
      <alignment horizontal="left" vertical="center"/>
    </xf>
    <xf numFmtId="0" fontId="114" fillId="27" borderId="25" xfId="0" applyFont="1" applyFill="1" applyBorder="1" applyAlignment="1" quotePrefix="1">
      <alignment horizontal="center" vertical="center"/>
    </xf>
    <xf numFmtId="0" fontId="114" fillId="27" borderId="26" xfId="502" applyFont="1" applyFill="1" applyBorder="1" applyAlignment="1">
      <alignment horizontal="left"/>
      <protection/>
    </xf>
    <xf numFmtId="0" fontId="71" fillId="27" borderId="27" xfId="0" applyFont="1" applyFill="1" applyBorder="1" applyAlignment="1">
      <alignment horizontal="left" vertical="center"/>
    </xf>
    <xf numFmtId="0" fontId="48" fillId="27" borderId="25" xfId="502" applyFont="1" applyFill="1" applyBorder="1" applyAlignment="1">
      <alignment horizontal="left"/>
      <protection/>
    </xf>
    <xf numFmtId="0" fontId="114" fillId="27" borderId="25" xfId="0" applyFont="1" applyFill="1" applyBorder="1" applyAlignment="1">
      <alignment horizontal="center" vertical="center"/>
    </xf>
    <xf numFmtId="0" fontId="114" fillId="27" borderId="25" xfId="502" applyFont="1" applyFill="1" applyBorder="1" applyAlignment="1">
      <alignment horizontal="center"/>
      <protection/>
    </xf>
    <xf numFmtId="2" fontId="114" fillId="27" borderId="11" xfId="502" applyNumberFormat="1" applyFont="1" applyFill="1" applyBorder="1" applyAlignment="1" quotePrefix="1">
      <alignment horizontal="center" wrapText="1"/>
      <protection/>
    </xf>
    <xf numFmtId="14" fontId="114" fillId="27" borderId="11" xfId="0" applyNumberFormat="1" applyFont="1" applyFill="1" applyBorder="1" applyAlignment="1">
      <alignment horizontal="center" vertical="center"/>
    </xf>
    <xf numFmtId="0" fontId="143" fillId="27" borderId="11" xfId="502" applyFont="1" applyFill="1" applyBorder="1" applyAlignment="1">
      <alignment horizontal="center"/>
      <protection/>
    </xf>
    <xf numFmtId="0" fontId="144" fillId="27" borderId="25" xfId="0" applyFont="1" applyFill="1" applyBorder="1" applyAlignment="1">
      <alignment horizontal="left"/>
    </xf>
    <xf numFmtId="167" fontId="140" fillId="27" borderId="25" xfId="502" applyNumberFormat="1" applyFont="1" applyFill="1" applyBorder="1" applyAlignment="1" quotePrefix="1">
      <alignment horizontal="center"/>
      <protection/>
    </xf>
    <xf numFmtId="0" fontId="140" fillId="27" borderId="26" xfId="502" applyFont="1" applyFill="1" applyBorder="1" applyAlignment="1">
      <alignment horizontal="left"/>
      <protection/>
    </xf>
    <xf numFmtId="0" fontId="146" fillId="27" borderId="27" xfId="502" applyFont="1" applyFill="1" applyBorder="1" applyAlignment="1">
      <alignment horizontal="left"/>
      <protection/>
    </xf>
    <xf numFmtId="0" fontId="142" fillId="27" borderId="11" xfId="497" applyFont="1" applyFill="1" applyBorder="1" applyAlignment="1">
      <alignment horizontal="left"/>
      <protection/>
    </xf>
    <xf numFmtId="2" fontId="140" fillId="27" borderId="11" xfId="502" applyNumberFormat="1" applyFont="1" applyFill="1" applyBorder="1" applyAlignment="1">
      <alignment horizontal="center" wrapText="1"/>
      <protection/>
    </xf>
    <xf numFmtId="14" fontId="140" fillId="27" borderId="25" xfId="502" applyNumberFormat="1" applyFont="1" applyFill="1" applyBorder="1" applyAlignment="1" quotePrefix="1">
      <alignment horizontal="center"/>
      <protection/>
    </xf>
    <xf numFmtId="0" fontId="143" fillId="27" borderId="11" xfId="497" applyFont="1" applyFill="1" applyBorder="1" applyAlignment="1">
      <alignment/>
      <protection/>
    </xf>
    <xf numFmtId="0" fontId="128" fillId="27" borderId="11" xfId="502" applyFont="1" applyFill="1" applyBorder="1" applyAlignment="1">
      <alignment horizontal="left" wrapText="1"/>
      <protection/>
    </xf>
    <xf numFmtId="167" fontId="114" fillId="27" borderId="11" xfId="502" applyNumberFormat="1" applyFont="1" applyFill="1" applyBorder="1" applyAlignment="1">
      <alignment horizontal="center" wrapText="1"/>
      <protection/>
    </xf>
    <xf numFmtId="3" fontId="114" fillId="27" borderId="11" xfId="502" applyNumberFormat="1" applyFont="1" applyFill="1" applyBorder="1" applyAlignment="1" quotePrefix="1">
      <alignment horizontal="center" wrapText="1"/>
      <protection/>
    </xf>
    <xf numFmtId="14" fontId="114" fillId="27" borderId="11" xfId="502" applyNumberFormat="1" applyFont="1" applyFill="1" applyBorder="1" applyAlignment="1" quotePrefix="1">
      <alignment horizontal="center" wrapText="1"/>
      <protection/>
    </xf>
    <xf numFmtId="0" fontId="77" fillId="27" borderId="11" xfId="0" applyFont="1" applyFill="1" applyBorder="1" applyAlignment="1">
      <alignment horizontal="left"/>
    </xf>
    <xf numFmtId="167" fontId="114" fillId="27" borderId="11" xfId="499" applyNumberFormat="1" applyFont="1" applyFill="1" applyBorder="1" applyAlignment="1">
      <alignment horizontal="center" wrapText="1"/>
      <protection/>
    </xf>
    <xf numFmtId="3" fontId="114" fillId="27" borderId="11" xfId="499" applyNumberFormat="1" applyFont="1" applyFill="1" applyBorder="1" applyAlignment="1" quotePrefix="1">
      <alignment horizontal="center" wrapText="1"/>
      <protection/>
    </xf>
    <xf numFmtId="14" fontId="114" fillId="27" borderId="11" xfId="503" applyNumberFormat="1" applyFont="1" applyFill="1" applyBorder="1" applyAlignment="1" quotePrefix="1">
      <alignment horizontal="center" wrapText="1"/>
      <protection/>
    </xf>
    <xf numFmtId="0" fontId="77" fillId="27" borderId="25" xfId="0" applyFont="1" applyFill="1" applyBorder="1" applyAlignment="1">
      <alignment horizontal="left"/>
    </xf>
    <xf numFmtId="167" fontId="114" fillId="27" borderId="25" xfId="502" applyNumberFormat="1" applyFont="1" applyFill="1" applyBorder="1" applyAlignment="1">
      <alignment horizontal="center"/>
      <protection/>
    </xf>
    <xf numFmtId="0" fontId="71" fillId="27" borderId="27" xfId="502" applyFont="1" applyFill="1" applyBorder="1" applyAlignment="1">
      <alignment horizontal="left"/>
      <protection/>
    </xf>
    <xf numFmtId="49" fontId="114" fillId="27" borderId="25" xfId="502" applyNumberFormat="1" applyFont="1" applyFill="1" applyBorder="1" applyAlignment="1">
      <alignment horizontal="center"/>
      <protection/>
    </xf>
    <xf numFmtId="2" fontId="114" fillId="27" borderId="25" xfId="502" applyNumberFormat="1" applyFont="1" applyFill="1" applyBorder="1" applyAlignment="1">
      <alignment horizontal="center"/>
      <protection/>
    </xf>
    <xf numFmtId="14" fontId="114" fillId="27" borderId="25" xfId="502" applyNumberFormat="1" applyFont="1" applyFill="1" applyBorder="1" applyAlignment="1" quotePrefix="1">
      <alignment horizontal="center"/>
      <protection/>
    </xf>
    <xf numFmtId="3" fontId="114" fillId="27" borderId="11" xfId="502" applyNumberFormat="1" applyFont="1" applyFill="1" applyBorder="1" applyAlignment="1" quotePrefix="1">
      <alignment horizontal="center"/>
      <protection/>
    </xf>
    <xf numFmtId="2" fontId="114" fillId="27" borderId="11" xfId="502" applyNumberFormat="1" applyFont="1" applyFill="1" applyBorder="1" applyAlignment="1">
      <alignment horizontal="center"/>
      <protection/>
    </xf>
    <xf numFmtId="49" fontId="114" fillId="27" borderId="11" xfId="502" applyNumberFormat="1" applyFont="1" applyFill="1" applyBorder="1" applyAlignment="1" quotePrefix="1">
      <alignment horizontal="center"/>
      <protection/>
    </xf>
    <xf numFmtId="49" fontId="114" fillId="27" borderId="11" xfId="502" applyNumberFormat="1" applyFont="1" applyFill="1" applyBorder="1" applyAlignment="1">
      <alignment horizontal="center"/>
      <protection/>
    </xf>
    <xf numFmtId="167" fontId="114" fillId="27" borderId="25" xfId="502" applyNumberFormat="1" applyFont="1" applyFill="1" applyBorder="1" applyAlignment="1" quotePrefix="1">
      <alignment horizontal="center"/>
      <protection/>
    </xf>
    <xf numFmtId="1" fontId="114" fillId="27" borderId="25" xfId="502" applyNumberFormat="1" applyFont="1" applyFill="1" applyBorder="1" applyAlignment="1">
      <alignment horizontal="center"/>
      <protection/>
    </xf>
    <xf numFmtId="14" fontId="114" fillId="27" borderId="25" xfId="502" applyNumberFormat="1" applyFont="1" applyFill="1" applyBorder="1" applyAlignment="1">
      <alignment horizontal="center" wrapText="1"/>
      <protection/>
    </xf>
    <xf numFmtId="3" fontId="114" fillId="27" borderId="25" xfId="502" applyNumberFormat="1" applyFont="1" applyFill="1" applyBorder="1" applyAlignment="1">
      <alignment horizontal="center" wrapText="1"/>
      <protection/>
    </xf>
    <xf numFmtId="0" fontId="114" fillId="27" borderId="25" xfId="502" applyFont="1" applyFill="1" applyBorder="1" applyAlignment="1">
      <alignment horizontal="center" wrapText="1"/>
      <protection/>
    </xf>
    <xf numFmtId="0" fontId="116" fillId="27" borderId="11" xfId="502" applyFont="1" applyFill="1" applyBorder="1" applyAlignment="1">
      <alignment wrapText="1"/>
      <protection/>
    </xf>
    <xf numFmtId="49" fontId="128" fillId="27" borderId="25" xfId="502" applyNumberFormat="1" applyFont="1" applyFill="1" applyBorder="1" applyAlignment="1">
      <alignment horizontal="center"/>
      <protection/>
    </xf>
    <xf numFmtId="0" fontId="48" fillId="27" borderId="11" xfId="496" applyFont="1" applyFill="1" applyBorder="1" applyAlignment="1">
      <alignment horizontal="left" vertical="center"/>
      <protection/>
    </xf>
    <xf numFmtId="0" fontId="144" fillId="27" borderId="11" xfId="0" applyFont="1" applyFill="1" applyBorder="1" applyAlignment="1">
      <alignment horizontal="left"/>
    </xf>
    <xf numFmtId="167" fontId="140" fillId="27" borderId="11" xfId="497" applyNumberFormat="1" applyFont="1" applyFill="1" applyBorder="1" applyAlignment="1">
      <alignment horizontal="center"/>
      <protection/>
    </xf>
    <xf numFmtId="3" fontId="114" fillId="27" borderId="11" xfId="502" applyNumberFormat="1" applyFont="1" applyFill="1" applyBorder="1" applyAlignment="1">
      <alignment horizontal="center" wrapText="1"/>
      <protection/>
    </xf>
    <xf numFmtId="14" fontId="140" fillId="27" borderId="11" xfId="502" applyNumberFormat="1" applyFont="1" applyFill="1" applyBorder="1" applyAlignment="1" quotePrefix="1">
      <alignment horizontal="center"/>
      <protection/>
    </xf>
    <xf numFmtId="0" fontId="128" fillId="27" borderId="11" xfId="499" applyFont="1" applyFill="1" applyBorder="1" applyAlignment="1">
      <alignment horizontal="left" wrapText="1"/>
      <protection/>
    </xf>
    <xf numFmtId="3" fontId="128" fillId="27" borderId="11" xfId="502" applyNumberFormat="1" applyFont="1" applyFill="1" applyBorder="1" applyAlignment="1" quotePrefix="1">
      <alignment horizontal="center" wrapText="1"/>
      <protection/>
    </xf>
    <xf numFmtId="0" fontId="43" fillId="27" borderId="20" xfId="502" applyFont="1" applyFill="1" applyBorder="1" applyAlignment="1">
      <alignment horizontal="left"/>
      <protection/>
    </xf>
    <xf numFmtId="0" fontId="128" fillId="27" borderId="11" xfId="497" applyFont="1" applyFill="1" applyBorder="1" applyAlignment="1">
      <alignment horizontal="left"/>
      <protection/>
    </xf>
    <xf numFmtId="167" fontId="114" fillId="27" borderId="11" xfId="497" applyNumberFormat="1" applyFont="1" applyFill="1" applyBorder="1" applyAlignment="1">
      <alignment horizontal="center"/>
      <protection/>
    </xf>
    <xf numFmtId="0" fontId="146" fillId="27" borderId="21" xfId="497" applyFont="1" applyFill="1" applyBorder="1" applyAlignment="1">
      <alignment horizontal="left"/>
      <protection/>
    </xf>
    <xf numFmtId="0" fontId="48" fillId="27" borderId="11" xfId="497" applyFont="1" applyFill="1" applyBorder="1" applyAlignment="1">
      <alignment horizontal="left"/>
      <protection/>
    </xf>
    <xf numFmtId="0" fontId="114" fillId="27" borderId="11" xfId="502" applyFont="1" applyFill="1" applyBorder="1" applyAlignment="1" quotePrefix="1">
      <alignment horizontal="center" wrapText="1"/>
      <protection/>
    </xf>
    <xf numFmtId="0" fontId="128" fillId="27" borderId="11" xfId="502" applyFont="1" applyFill="1" applyBorder="1" applyAlignment="1">
      <alignment horizontal="left"/>
      <protection/>
    </xf>
    <xf numFmtId="167" fontId="114" fillId="27" borderId="11" xfId="502" applyNumberFormat="1" applyFont="1" applyFill="1" applyBorder="1" applyAlignment="1" quotePrefix="1">
      <alignment horizontal="center"/>
      <protection/>
    </xf>
    <xf numFmtId="3" fontId="138" fillId="0" borderId="11" xfId="501" applyNumberFormat="1" applyFont="1" applyFill="1" applyBorder="1" applyAlignment="1">
      <alignment horizontal="center"/>
      <protection/>
    </xf>
    <xf numFmtId="1" fontId="115" fillId="0" borderId="14" xfId="536" applyNumberFormat="1" applyFont="1" applyFill="1" applyBorder="1" applyAlignment="1">
      <alignment horizontal="center" vertical="center"/>
    </xf>
    <xf numFmtId="1" fontId="115" fillId="0" borderId="21" xfId="536" applyNumberFormat="1" applyFont="1" applyFill="1" applyBorder="1" applyAlignment="1">
      <alignment horizontal="center" vertical="center"/>
    </xf>
    <xf numFmtId="0" fontId="133" fillId="0" borderId="0" xfId="502" applyFont="1" applyFill="1" applyAlignment="1">
      <alignment horizontal="center"/>
      <protection/>
    </xf>
    <xf numFmtId="0" fontId="121" fillId="0" borderId="11" xfId="502" applyFont="1" applyFill="1" applyBorder="1" applyAlignment="1">
      <alignment horizontal="center" vertical="center" wrapText="1"/>
      <protection/>
    </xf>
    <xf numFmtId="0" fontId="147" fillId="0" borderId="11" xfId="502" applyFont="1" applyFill="1" applyBorder="1" applyAlignment="1">
      <alignment horizontal="center" vertical="center" wrapText="1"/>
      <protection/>
    </xf>
    <xf numFmtId="0" fontId="127" fillId="0" borderId="11" xfId="502" applyFont="1" applyFill="1" applyBorder="1" applyAlignment="1">
      <alignment horizontal="center" vertical="center" wrapText="1"/>
      <protection/>
    </xf>
    <xf numFmtId="0" fontId="114" fillId="0" borderId="11" xfId="502" applyFont="1" applyFill="1" applyBorder="1" applyAlignment="1">
      <alignment horizontal="center" vertical="center"/>
      <protection/>
    </xf>
    <xf numFmtId="0" fontId="120" fillId="0" borderId="11" xfId="502" applyFont="1" applyFill="1" applyBorder="1" applyAlignment="1">
      <alignment horizontal="center" vertical="center"/>
      <protection/>
    </xf>
    <xf numFmtId="0" fontId="114" fillId="0" borderId="11" xfId="0" applyFont="1" applyFill="1" applyBorder="1" applyAlignment="1">
      <alignment/>
    </xf>
    <xf numFmtId="1" fontId="114" fillId="0" borderId="11" xfId="0" applyNumberFormat="1" applyFont="1" applyFill="1" applyBorder="1" applyAlignment="1">
      <alignment/>
    </xf>
    <xf numFmtId="1" fontId="114" fillId="0" borderId="11" xfId="502" applyNumberFormat="1" applyFont="1" applyFill="1" applyBorder="1" applyAlignment="1">
      <alignment horizontal="center" vertical="center" wrapText="1"/>
      <protection/>
    </xf>
    <xf numFmtId="0" fontId="134" fillId="0" borderId="0" xfId="502" applyFont="1" applyFill="1" applyBorder="1" applyAlignment="1">
      <alignment horizontal="center"/>
      <protection/>
    </xf>
    <xf numFmtId="0" fontId="115" fillId="0" borderId="0" xfId="502" applyFont="1" applyFill="1" applyAlignment="1">
      <alignment horizontal="center"/>
      <protection/>
    </xf>
    <xf numFmtId="0" fontId="121" fillId="0" borderId="11" xfId="502" applyFont="1" applyFill="1" applyBorder="1" applyAlignment="1">
      <alignment horizontal="center" vertical="center"/>
      <protection/>
    </xf>
    <xf numFmtId="2" fontId="66" fillId="0" borderId="11" xfId="502" applyNumberFormat="1" applyFont="1" applyFill="1" applyBorder="1" applyAlignment="1">
      <alignment horizontal="left"/>
      <protection/>
    </xf>
    <xf numFmtId="2" fontId="74" fillId="0" borderId="11" xfId="502" applyNumberFormat="1" applyFont="1" applyFill="1" applyBorder="1" applyAlignment="1">
      <alignment horizontal="left"/>
      <protection/>
    </xf>
    <xf numFmtId="0" fontId="114" fillId="0" borderId="11" xfId="502" applyFont="1" applyFill="1" applyBorder="1" applyAlignment="1">
      <alignment horizontal="center" vertical="center" wrapText="1"/>
      <protection/>
    </xf>
    <xf numFmtId="0" fontId="71" fillId="0" borderId="11" xfId="502" applyFont="1" applyFill="1" applyBorder="1" applyAlignment="1">
      <alignment horizontal="center"/>
      <protection/>
    </xf>
    <xf numFmtId="0" fontId="114" fillId="0" borderId="11" xfId="502" applyFont="1" applyFill="1" applyBorder="1" applyAlignment="1">
      <alignment horizontal="center"/>
      <protection/>
    </xf>
    <xf numFmtId="0" fontId="70" fillId="0" borderId="0" xfId="502" applyFont="1" applyFill="1" applyAlignment="1">
      <alignment horizontal="center"/>
      <protection/>
    </xf>
    <xf numFmtId="0" fontId="128" fillId="0" borderId="11" xfId="502" applyFont="1" applyFill="1" applyBorder="1" applyAlignment="1">
      <alignment horizontal="center" vertical="center" wrapText="1"/>
      <protection/>
    </xf>
    <xf numFmtId="0" fontId="82" fillId="0" borderId="0" xfId="502" applyFont="1" applyFill="1" applyAlignment="1">
      <alignment horizontal="center" wrapText="1"/>
      <protection/>
    </xf>
    <xf numFmtId="0" fontId="127" fillId="0" borderId="11" xfId="502" applyFont="1" applyFill="1" applyBorder="1" applyAlignment="1">
      <alignment horizontal="center" vertical="center"/>
      <protection/>
    </xf>
    <xf numFmtId="2" fontId="133" fillId="0" borderId="0" xfId="502" applyNumberFormat="1" applyFont="1" applyFill="1" applyAlignment="1">
      <alignment horizontal="center"/>
      <protection/>
    </xf>
    <xf numFmtId="0" fontId="134" fillId="0" borderId="0" xfId="501" applyFont="1" applyFill="1" applyBorder="1" applyAlignment="1">
      <alignment horizontal="center"/>
      <protection/>
    </xf>
    <xf numFmtId="0" fontId="133" fillId="0" borderId="0" xfId="501" applyFont="1" applyFill="1" applyAlignment="1">
      <alignment horizontal="center"/>
      <protection/>
    </xf>
    <xf numFmtId="178" fontId="131" fillId="24" borderId="11" xfId="371" applyNumberFormat="1" applyFont="1" applyFill="1" applyBorder="1" applyAlignment="1">
      <alignment horizontal="center" vertical="center" wrapText="1"/>
    </xf>
    <xf numFmtId="0" fontId="130" fillId="0" borderId="0" xfId="501" applyFont="1" applyFill="1" applyAlignment="1">
      <alignment horizontal="center"/>
      <protection/>
    </xf>
    <xf numFmtId="0" fontId="131" fillId="0" borderId="0" xfId="501" applyFont="1" applyFill="1" applyAlignment="1">
      <alignment horizontal="center"/>
      <protection/>
    </xf>
    <xf numFmtId="0" fontId="122" fillId="0" borderId="28" xfId="501" applyFont="1" applyFill="1" applyBorder="1" applyAlignment="1">
      <alignment horizontal="right"/>
      <protection/>
    </xf>
    <xf numFmtId="0" fontId="131" fillId="24" borderId="11" xfId="501" applyFont="1" applyFill="1" applyBorder="1" applyAlignment="1">
      <alignment horizontal="center" vertical="center"/>
      <protection/>
    </xf>
    <xf numFmtId="0" fontId="131" fillId="24" borderId="11" xfId="501" applyFont="1" applyFill="1" applyBorder="1" applyAlignment="1">
      <alignment horizontal="center" vertical="center" wrapText="1"/>
      <protection/>
    </xf>
    <xf numFmtId="0" fontId="131" fillId="24" borderId="11" xfId="501" applyFont="1" applyFill="1" applyBorder="1" applyAlignment="1">
      <alignment horizontal="center"/>
      <protection/>
    </xf>
    <xf numFmtId="0" fontId="130" fillId="24" borderId="11" xfId="501" applyFont="1" applyFill="1" applyBorder="1" applyAlignment="1">
      <alignment horizontal="center" vertical="center" wrapText="1"/>
      <protection/>
    </xf>
  </cellXfs>
  <cellStyles count="677">
    <cellStyle name="Normal" xfId="0"/>
    <cellStyle name="          &#13;&#10;shell=progman.exe&#13;&#10;m" xfId="15"/>
    <cellStyle name="          &#13;&#10;shell=progman.exe&#13;&#10;m 2" xfId="16"/>
    <cellStyle name="          &#13;&#10;shell=progman.exe&#13;&#10;m 3" xfId="17"/>
    <cellStyle name="          &#13;&#10;shell=progman.exe&#13;&#10;m 4" xfId="18"/>
    <cellStyle name="??" xfId="19"/>
    <cellStyle name="?? [0.00]_ Att. 1- Cover" xfId="20"/>
    <cellStyle name="?? [0]" xfId="21"/>
    <cellStyle name="?? m?c 1" xfId="22"/>
    <cellStyle name="?? m?c 2" xfId="23"/>
    <cellStyle name="?? m?c 3" xfId="24"/>
    <cellStyle name="?? m?c 4" xfId="25"/>
    <cellStyle name="???? [0.00]_PRODUCT DETAIL Q1" xfId="26"/>
    <cellStyle name="????_PRODUCT DETAIL Q1" xfId="27"/>
    <cellStyle name="???[0]_00Q3902REV.1" xfId="28"/>
    <cellStyle name="???_00Q3902REV.1" xfId="29"/>
    <cellStyle name="??[0]_BRE" xfId="30"/>
    <cellStyle name="??_ Att. 1- Cover" xfId="31"/>
    <cellStyle name="??u ra" xfId="32"/>
    <cellStyle name="??u vào" xfId="33"/>
    <cellStyle name="•W€_’·Šú‰p•¶" xfId="34"/>
    <cellStyle name="•W_’·Šú‰p•¶" xfId="35"/>
    <cellStyle name="W_STDFOR" xfId="36"/>
    <cellStyle name="1" xfId="37"/>
    <cellStyle name="1_Cau thuy dien Ban La (Cu Anh)" xfId="38"/>
    <cellStyle name="1_Cau thuy dien Ban La (Cu Anh) 2" xfId="39"/>
    <cellStyle name="1_Cau thuy dien Ban La (Cu Anh) 3" xfId="40"/>
    <cellStyle name="1_Cau thuy dien Ban La (Cu Anh) 4" xfId="41"/>
    <cellStyle name="1_Cau thuy dien Ban La (Cu Anh)_M 20" xfId="42"/>
    <cellStyle name="1_Cau thuy dien Ban La (Cu Anh)_M 6" xfId="43"/>
    <cellStyle name="1_Cau thuy dien Ban La (Cu Anh)_M 7" xfId="44"/>
    <cellStyle name="1_Cau thuy dien Ban La (Cu Anh)_M TH" xfId="45"/>
    <cellStyle name="1_Du toan 558 (Km17+508.12 - Km 22)" xfId="46"/>
    <cellStyle name="1_Du toan 558 (Km17+508.12 - Km 22) 2" xfId="47"/>
    <cellStyle name="1_Du toan 558 (Km17+508.12 - Km 22) 3" xfId="48"/>
    <cellStyle name="1_Du toan 558 (Km17+508.12 - Km 22) 4" xfId="49"/>
    <cellStyle name="1_Du toan 558 (Km17+508.12 - Km 22)_M 20" xfId="50"/>
    <cellStyle name="1_Du toan 558 (Km17+508.12 - Km 22)_M 6" xfId="51"/>
    <cellStyle name="1_Du toan 558 (Km17+508.12 - Km 22)_M 7" xfId="52"/>
    <cellStyle name="1_Du toan 558 (Km17+508.12 - Km 22)_M TH" xfId="53"/>
    <cellStyle name="1_ÿÿÿÿÿ" xfId="54"/>
    <cellStyle name="2" xfId="55"/>
    <cellStyle name="2_Cau thuy dien Ban La (Cu Anh)" xfId="56"/>
    <cellStyle name="2_Cau thuy dien Ban La (Cu Anh) 2" xfId="57"/>
    <cellStyle name="2_Cau thuy dien Ban La (Cu Anh) 3" xfId="58"/>
    <cellStyle name="2_Cau thuy dien Ban La (Cu Anh) 4" xfId="59"/>
    <cellStyle name="2_Cau thuy dien Ban La (Cu Anh)_M 20" xfId="60"/>
    <cellStyle name="2_Cau thuy dien Ban La (Cu Anh)_M 6" xfId="61"/>
    <cellStyle name="2_Cau thuy dien Ban La (Cu Anh)_M 7" xfId="62"/>
    <cellStyle name="2_Cau thuy dien Ban La (Cu Anh)_M TH" xfId="63"/>
    <cellStyle name="2_Du toan 558 (Km17+508.12 - Km 22)" xfId="64"/>
    <cellStyle name="2_Du toan 558 (Km17+508.12 - Km 22) 2" xfId="65"/>
    <cellStyle name="2_Du toan 558 (Km17+508.12 - Km 22) 3" xfId="66"/>
    <cellStyle name="2_Du toan 558 (Km17+508.12 - Km 22) 4" xfId="67"/>
    <cellStyle name="2_Du toan 558 (Km17+508.12 - Km 22)_M 20" xfId="68"/>
    <cellStyle name="2_Du toan 558 (Km17+508.12 - Km 22)_M 6" xfId="69"/>
    <cellStyle name="2_Du toan 558 (Km17+508.12 - Km 22)_M 7" xfId="70"/>
    <cellStyle name="2_Du toan 558 (Km17+508.12 - Km 22)_M TH" xfId="71"/>
    <cellStyle name="2_ÿÿÿÿÿ" xfId="72"/>
    <cellStyle name="20% - Accent1" xfId="73"/>
    <cellStyle name="20% - Accent1 2" xfId="74"/>
    <cellStyle name="20% - Accent1 2 2" xfId="75"/>
    <cellStyle name="20% - Accent1 2 3" xfId="76"/>
    <cellStyle name="20% - Accent1 2 4" xfId="77"/>
    <cellStyle name="20% - Accent1 2_Lam moi 19-7-2013" xfId="78"/>
    <cellStyle name="20% - Accent2" xfId="79"/>
    <cellStyle name="20% - Accent2 2" xfId="80"/>
    <cellStyle name="20% - Accent2 2 2" xfId="81"/>
    <cellStyle name="20% - Accent2 2 3" xfId="82"/>
    <cellStyle name="20% - Accent2 2 4" xfId="83"/>
    <cellStyle name="20% - Accent2 2_Lam moi 19-7-2013" xfId="84"/>
    <cellStyle name="20% - Accent3" xfId="85"/>
    <cellStyle name="20% - Accent3 2" xfId="86"/>
    <cellStyle name="20% - Accent3 2 2" xfId="87"/>
    <cellStyle name="20% - Accent3 2 3" xfId="88"/>
    <cellStyle name="20% - Accent3 2 4" xfId="89"/>
    <cellStyle name="20% - Accent3 2_Lam moi 19-7-2013" xfId="90"/>
    <cellStyle name="20% - Accent4" xfId="91"/>
    <cellStyle name="20% - Accent4 2" xfId="92"/>
    <cellStyle name="20% - Accent4 2 2" xfId="93"/>
    <cellStyle name="20% - Accent4 2 3" xfId="94"/>
    <cellStyle name="20% - Accent4 2 4" xfId="95"/>
    <cellStyle name="20% - Accent4 2_Lam moi 19-7-2013" xfId="96"/>
    <cellStyle name="20% - Accent5" xfId="97"/>
    <cellStyle name="20% - Accent5 2" xfId="98"/>
    <cellStyle name="20% - Accent5 2 2" xfId="99"/>
    <cellStyle name="20% - Accent5 2 3" xfId="100"/>
    <cellStyle name="20% - Accent5 2 4" xfId="101"/>
    <cellStyle name="20% - Accent5 2_Lam moi 19-7-2013" xfId="102"/>
    <cellStyle name="20% - Accent6" xfId="103"/>
    <cellStyle name="20% - Accent6 2" xfId="104"/>
    <cellStyle name="20% - Accent6 2 2" xfId="105"/>
    <cellStyle name="20% - Accent6 2 3" xfId="106"/>
    <cellStyle name="20% - Accent6 2 4" xfId="107"/>
    <cellStyle name="20% - Accent6 2_Lam moi 19-7-2013" xfId="108"/>
    <cellStyle name="20% - Nh?n1" xfId="109"/>
    <cellStyle name="20% - Nh?n1 2" xfId="110"/>
    <cellStyle name="20% - Nh?n1 3" xfId="111"/>
    <cellStyle name="20% - Nh?n1 4" xfId="112"/>
    <cellStyle name="20% - Nh?n1_1.To xep luong 3 (Tien-Thu) 20-7-2013" xfId="113"/>
    <cellStyle name="20% - Nh?n2" xfId="114"/>
    <cellStyle name="20% - Nh?n2 2" xfId="115"/>
    <cellStyle name="20% - Nh?n2 3" xfId="116"/>
    <cellStyle name="20% - Nh?n2 4" xfId="117"/>
    <cellStyle name="20% - Nh?n2_1.To xep luong 3 (Tien-Thu) 20-7-2013" xfId="118"/>
    <cellStyle name="20% - Nh?n3" xfId="119"/>
    <cellStyle name="20% - Nh?n3 2" xfId="120"/>
    <cellStyle name="20% - Nh?n3 3" xfId="121"/>
    <cellStyle name="20% - Nh?n3 4" xfId="122"/>
    <cellStyle name="20% - Nh?n3_1.To xep luong 3 (Tien-Thu) 20-7-2013" xfId="123"/>
    <cellStyle name="20% - Nh?n4" xfId="124"/>
    <cellStyle name="20% - Nh?n4 2" xfId="125"/>
    <cellStyle name="20% - Nh?n4 3" xfId="126"/>
    <cellStyle name="20% - Nh?n4 4" xfId="127"/>
    <cellStyle name="20% - Nh?n4_1.To xep luong 3 (Tien-Thu) 20-7-2013" xfId="128"/>
    <cellStyle name="20% - Nh?n5" xfId="129"/>
    <cellStyle name="20% - Nh?n5 2" xfId="130"/>
    <cellStyle name="20% - Nh?n5 3" xfId="131"/>
    <cellStyle name="20% - Nh?n5 4" xfId="132"/>
    <cellStyle name="20% - Nh?n5_1.To xep luong 3 (Tien-Thu) 20-7-2013" xfId="133"/>
    <cellStyle name="20% - Nh?n6" xfId="134"/>
    <cellStyle name="20% - Nh?n6 2" xfId="135"/>
    <cellStyle name="20% - Nh?n6 3" xfId="136"/>
    <cellStyle name="20% - Nh?n6 4" xfId="137"/>
    <cellStyle name="20% - Nh?n6_1.To xep luong 3 (Tien-Thu) 20-7-2013" xfId="138"/>
    <cellStyle name="20% - Nhấn1" xfId="139"/>
    <cellStyle name="20% - Nhấn1 2" xfId="140"/>
    <cellStyle name="20% - Nhấn1 3" xfId="141"/>
    <cellStyle name="20% - Nhấn1 4" xfId="142"/>
    <cellStyle name="20% - Nhấn1_1.To xep luong 3 (Tien-Thu) 20-7-2013" xfId="143"/>
    <cellStyle name="20% - Nhấn2" xfId="144"/>
    <cellStyle name="20% - Nhấn2 2" xfId="145"/>
    <cellStyle name="20% - Nhấn2 3" xfId="146"/>
    <cellStyle name="20% - Nhấn2 4" xfId="147"/>
    <cellStyle name="20% - Nhấn2_1.To xep luong 3 (Tien-Thu) 20-7-2013" xfId="148"/>
    <cellStyle name="20% - Nhấn3" xfId="149"/>
    <cellStyle name="20% - Nhấn3 2" xfId="150"/>
    <cellStyle name="20% - Nhấn3 3" xfId="151"/>
    <cellStyle name="20% - Nhấn3 4" xfId="152"/>
    <cellStyle name="20% - Nhấn3_1.To xep luong 3 (Tien-Thu) 20-7-2013" xfId="153"/>
    <cellStyle name="20% - Nhấn4" xfId="154"/>
    <cellStyle name="20% - Nhấn4 2" xfId="155"/>
    <cellStyle name="20% - Nhấn4 3" xfId="156"/>
    <cellStyle name="20% - Nhấn4 4" xfId="157"/>
    <cellStyle name="20% - Nhấn4_1.To xep luong 3 (Tien-Thu) 20-7-2013" xfId="158"/>
    <cellStyle name="20% - Nhấn5" xfId="159"/>
    <cellStyle name="20% - Nhấn5 2" xfId="160"/>
    <cellStyle name="20% - Nhấn5 3" xfId="161"/>
    <cellStyle name="20% - Nhấn5 4" xfId="162"/>
    <cellStyle name="20% - Nhấn5_1.To xep luong 3 (Tien-Thu) 20-7-2013" xfId="163"/>
    <cellStyle name="20% - Nhấn6" xfId="164"/>
    <cellStyle name="20% - Nhấn6 2" xfId="165"/>
    <cellStyle name="20% - Nhấn6 3" xfId="166"/>
    <cellStyle name="20% - Nhấn6 4" xfId="167"/>
    <cellStyle name="20% - Nhấn6_1.To xep luong 3 (Tien-Thu) 20-7-2013" xfId="168"/>
    <cellStyle name="3" xfId="169"/>
    <cellStyle name="3_Cau thuy dien Ban La (Cu Anh)" xfId="170"/>
    <cellStyle name="3_Cau thuy dien Ban La (Cu Anh) 2" xfId="171"/>
    <cellStyle name="3_Cau thuy dien Ban La (Cu Anh) 3" xfId="172"/>
    <cellStyle name="3_Cau thuy dien Ban La (Cu Anh) 4" xfId="173"/>
    <cellStyle name="3_Cau thuy dien Ban La (Cu Anh)_M 20" xfId="174"/>
    <cellStyle name="3_Cau thuy dien Ban La (Cu Anh)_M 6" xfId="175"/>
    <cellStyle name="3_Cau thuy dien Ban La (Cu Anh)_M 7" xfId="176"/>
    <cellStyle name="3_Cau thuy dien Ban La (Cu Anh)_M TH" xfId="177"/>
    <cellStyle name="3_Du toan 558 (Km17+508.12 - Km 22)" xfId="178"/>
    <cellStyle name="3_Du toan 558 (Km17+508.12 - Km 22) 2" xfId="179"/>
    <cellStyle name="3_Du toan 558 (Km17+508.12 - Km 22) 3" xfId="180"/>
    <cellStyle name="3_Du toan 558 (Km17+508.12 - Km 22) 4" xfId="181"/>
    <cellStyle name="3_Du toan 558 (Km17+508.12 - Km 22)_M 20" xfId="182"/>
    <cellStyle name="3_Du toan 558 (Km17+508.12 - Km 22)_M 6" xfId="183"/>
    <cellStyle name="3_Du toan 558 (Km17+508.12 - Km 22)_M 7" xfId="184"/>
    <cellStyle name="3_Du toan 558 (Km17+508.12 - Km 22)_M TH" xfId="185"/>
    <cellStyle name="3_ÿÿÿÿÿ" xfId="186"/>
    <cellStyle name="4" xfId="187"/>
    <cellStyle name="4_Cau thuy dien Ban La (Cu Anh)" xfId="188"/>
    <cellStyle name="4_Cau thuy dien Ban La (Cu Anh) 2" xfId="189"/>
    <cellStyle name="4_Cau thuy dien Ban La (Cu Anh) 3" xfId="190"/>
    <cellStyle name="4_Cau thuy dien Ban La (Cu Anh) 4" xfId="191"/>
    <cellStyle name="4_Cau thuy dien Ban La (Cu Anh)_M 20" xfId="192"/>
    <cellStyle name="4_Cau thuy dien Ban La (Cu Anh)_M 6" xfId="193"/>
    <cellStyle name="4_Cau thuy dien Ban La (Cu Anh)_M 7" xfId="194"/>
    <cellStyle name="4_Cau thuy dien Ban La (Cu Anh)_M TH" xfId="195"/>
    <cellStyle name="4_Du toan 558 (Km17+508.12 - Km 22)" xfId="196"/>
    <cellStyle name="4_Du toan 558 (Km17+508.12 - Km 22) 2" xfId="197"/>
    <cellStyle name="4_Du toan 558 (Km17+508.12 - Km 22) 3" xfId="198"/>
    <cellStyle name="4_Du toan 558 (Km17+508.12 - Km 22) 4" xfId="199"/>
    <cellStyle name="4_Du toan 558 (Km17+508.12 - Km 22)_M 20" xfId="200"/>
    <cellStyle name="4_Du toan 558 (Km17+508.12 - Km 22)_M 6" xfId="201"/>
    <cellStyle name="4_Du toan 558 (Km17+508.12 - Km 22)_M 7" xfId="202"/>
    <cellStyle name="4_Du toan 558 (Km17+508.12 - Km 22)_M TH" xfId="203"/>
    <cellStyle name="4_ÿÿÿÿÿ" xfId="204"/>
    <cellStyle name="40% - Accent1" xfId="205"/>
    <cellStyle name="40% - Accent1 2" xfId="206"/>
    <cellStyle name="40% - Accent1 2 2" xfId="207"/>
    <cellStyle name="40% - Accent1 2 3" xfId="208"/>
    <cellStyle name="40% - Accent1 2 4" xfId="209"/>
    <cellStyle name="40% - Accent1 2_Lam moi 19-7-2013" xfId="210"/>
    <cellStyle name="40% - Accent2" xfId="211"/>
    <cellStyle name="40% - Accent2 2" xfId="212"/>
    <cellStyle name="40% - Accent2 2 2" xfId="213"/>
    <cellStyle name="40% - Accent2 2 3" xfId="214"/>
    <cellStyle name="40% - Accent2 2 4" xfId="215"/>
    <cellStyle name="40% - Accent2 2_Lam moi 19-7-2013" xfId="216"/>
    <cellStyle name="40% - Accent3" xfId="217"/>
    <cellStyle name="40% - Accent3 2" xfId="218"/>
    <cellStyle name="40% - Accent3 2 2" xfId="219"/>
    <cellStyle name="40% - Accent3 2 3" xfId="220"/>
    <cellStyle name="40% - Accent3 2 4" xfId="221"/>
    <cellStyle name="40% - Accent3 2_Lam moi 19-7-2013" xfId="222"/>
    <cellStyle name="40% - Accent4" xfId="223"/>
    <cellStyle name="40% - Accent4 2" xfId="224"/>
    <cellStyle name="40% - Accent4 2 2" xfId="225"/>
    <cellStyle name="40% - Accent4 2 3" xfId="226"/>
    <cellStyle name="40% - Accent4 2 4" xfId="227"/>
    <cellStyle name="40% - Accent4 2_Lam moi 19-7-2013" xfId="228"/>
    <cellStyle name="40% - Accent5" xfId="229"/>
    <cellStyle name="40% - Accent5 2" xfId="230"/>
    <cellStyle name="40% - Accent5 2 2" xfId="231"/>
    <cellStyle name="40% - Accent5 2 3" xfId="232"/>
    <cellStyle name="40% - Accent5 2 4" xfId="233"/>
    <cellStyle name="40% - Accent5 2_Lam moi 19-7-2013" xfId="234"/>
    <cellStyle name="40% - Accent6" xfId="235"/>
    <cellStyle name="40% - Accent6 2" xfId="236"/>
    <cellStyle name="40% - Accent6 2 2" xfId="237"/>
    <cellStyle name="40% - Accent6 2 3" xfId="238"/>
    <cellStyle name="40% - Accent6 2 4" xfId="239"/>
    <cellStyle name="40% - Accent6 2_Lam moi 19-7-2013" xfId="240"/>
    <cellStyle name="40% - Nh?n1" xfId="241"/>
    <cellStyle name="40% - Nh?n1 2" xfId="242"/>
    <cellStyle name="40% - Nh?n1 3" xfId="243"/>
    <cellStyle name="40% - Nh?n1 4" xfId="244"/>
    <cellStyle name="40% - Nh?n1_1.To xep luong 3 (Tien-Thu) 20-7-2013" xfId="245"/>
    <cellStyle name="40% - Nh?n2" xfId="246"/>
    <cellStyle name="40% - Nh?n2 2" xfId="247"/>
    <cellStyle name="40% - Nh?n2 3" xfId="248"/>
    <cellStyle name="40% - Nh?n2 4" xfId="249"/>
    <cellStyle name="40% - Nh?n2_1.To xep luong 3 (Tien-Thu) 20-7-2013" xfId="250"/>
    <cellStyle name="40% - Nh?n3" xfId="251"/>
    <cellStyle name="40% - Nh?n3 2" xfId="252"/>
    <cellStyle name="40% - Nh?n3 3" xfId="253"/>
    <cellStyle name="40% - Nh?n3 4" xfId="254"/>
    <cellStyle name="40% - Nh?n3_1.To xep luong 3 (Tien-Thu) 20-7-2013" xfId="255"/>
    <cellStyle name="40% - Nh?n4" xfId="256"/>
    <cellStyle name="40% - Nh?n4 2" xfId="257"/>
    <cellStyle name="40% - Nh?n4 3" xfId="258"/>
    <cellStyle name="40% - Nh?n4 4" xfId="259"/>
    <cellStyle name="40% - Nh?n4_1.To xep luong 3 (Tien-Thu) 20-7-2013" xfId="260"/>
    <cellStyle name="40% - Nh?n5" xfId="261"/>
    <cellStyle name="40% - Nh?n5 2" xfId="262"/>
    <cellStyle name="40% - Nh?n5 3" xfId="263"/>
    <cellStyle name="40% - Nh?n5 4" xfId="264"/>
    <cellStyle name="40% - Nh?n5_1.To xep luong 3 (Tien-Thu) 20-7-2013" xfId="265"/>
    <cellStyle name="40% - Nh?n6" xfId="266"/>
    <cellStyle name="40% - Nh?n6 2" xfId="267"/>
    <cellStyle name="40% - Nh?n6 3" xfId="268"/>
    <cellStyle name="40% - Nh?n6 4" xfId="269"/>
    <cellStyle name="40% - Nh?n6_1.To xep luong 3 (Tien-Thu) 20-7-2013" xfId="270"/>
    <cellStyle name="40% - Nhấn1" xfId="271"/>
    <cellStyle name="40% - Nhấn1 2" xfId="272"/>
    <cellStyle name="40% - Nhấn1 3" xfId="273"/>
    <cellStyle name="40% - Nhấn1 4" xfId="274"/>
    <cellStyle name="40% - Nhấn1_1.To xep luong 3 (Tien-Thu) 20-7-2013" xfId="275"/>
    <cellStyle name="40% - Nhấn2" xfId="276"/>
    <cellStyle name="40% - Nhấn2 2" xfId="277"/>
    <cellStyle name="40% - Nhấn2 3" xfId="278"/>
    <cellStyle name="40% - Nhấn2 4" xfId="279"/>
    <cellStyle name="40% - Nhấn2_1.To xep luong 3 (Tien-Thu) 20-7-2013" xfId="280"/>
    <cellStyle name="40% - Nhấn3" xfId="281"/>
    <cellStyle name="40% - Nhấn3 2" xfId="282"/>
    <cellStyle name="40% - Nhấn3 3" xfId="283"/>
    <cellStyle name="40% - Nhấn3 4" xfId="284"/>
    <cellStyle name="40% - Nhấn3_1.To xep luong 3 (Tien-Thu) 20-7-2013" xfId="285"/>
    <cellStyle name="40% - Nhấn4" xfId="286"/>
    <cellStyle name="40% - Nhấn4 2" xfId="287"/>
    <cellStyle name="40% - Nhấn4 3" xfId="288"/>
    <cellStyle name="40% - Nhấn4 4" xfId="289"/>
    <cellStyle name="40% - Nhấn4_1.To xep luong 3 (Tien-Thu) 20-7-2013" xfId="290"/>
    <cellStyle name="40% - Nhấn5" xfId="291"/>
    <cellStyle name="40% - Nhấn5 2" xfId="292"/>
    <cellStyle name="40% - Nhấn5 3" xfId="293"/>
    <cellStyle name="40% - Nhấn5 4" xfId="294"/>
    <cellStyle name="40% - Nhấn5_1.To xep luong 3 (Tien-Thu) 20-7-2013" xfId="295"/>
    <cellStyle name="40% - Nhấn6" xfId="296"/>
    <cellStyle name="40% - Nhấn6 2" xfId="297"/>
    <cellStyle name="40% - Nhấn6 3" xfId="298"/>
    <cellStyle name="40% - Nhấn6 4" xfId="299"/>
    <cellStyle name="40% - Nhấn6_1.To xep luong 3 (Tien-Thu) 20-7-2013" xfId="300"/>
    <cellStyle name="6" xfId="301"/>
    <cellStyle name="6 2" xfId="302"/>
    <cellStyle name="6 3" xfId="303"/>
    <cellStyle name="6 4" xfId="304"/>
    <cellStyle name="6_4A_TH" xfId="305"/>
    <cellStyle name="60% - Accent1" xfId="306"/>
    <cellStyle name="60% - Accent1 2" xfId="307"/>
    <cellStyle name="60% - Accent2" xfId="308"/>
    <cellStyle name="60% - Accent2 2" xfId="309"/>
    <cellStyle name="60% - Accent3" xfId="310"/>
    <cellStyle name="60% - Accent3 2" xfId="311"/>
    <cellStyle name="60% - Accent4" xfId="312"/>
    <cellStyle name="60% - Accent4 2" xfId="313"/>
    <cellStyle name="60% - Accent5" xfId="314"/>
    <cellStyle name="60% - Accent5 2" xfId="315"/>
    <cellStyle name="60% - Accent6" xfId="316"/>
    <cellStyle name="60% - Accent6 2" xfId="317"/>
    <cellStyle name="60% - Nh?n1" xfId="318"/>
    <cellStyle name="60% - Nh?n2" xfId="319"/>
    <cellStyle name="60% - Nh?n3" xfId="320"/>
    <cellStyle name="60% - Nh?n4" xfId="321"/>
    <cellStyle name="60% - Nh?n5" xfId="322"/>
    <cellStyle name="60% - Nh?n6" xfId="323"/>
    <cellStyle name="60% - Nhấn1" xfId="324"/>
    <cellStyle name="60% - Nhấn2" xfId="325"/>
    <cellStyle name="60% - Nhấn3" xfId="326"/>
    <cellStyle name="60% - Nhấn4" xfId="327"/>
    <cellStyle name="60% - Nhấn5" xfId="328"/>
    <cellStyle name="60% - Nhấn6" xfId="329"/>
    <cellStyle name="Accent1" xfId="330"/>
    <cellStyle name="Accent1 2" xfId="331"/>
    <cellStyle name="Accent2" xfId="332"/>
    <cellStyle name="Accent2 2" xfId="333"/>
    <cellStyle name="Accent3" xfId="334"/>
    <cellStyle name="Accent3 2" xfId="335"/>
    <cellStyle name="Accent4" xfId="336"/>
    <cellStyle name="Accent4 2" xfId="337"/>
    <cellStyle name="Accent5" xfId="338"/>
    <cellStyle name="Accent5 2" xfId="339"/>
    <cellStyle name="Accent6" xfId="340"/>
    <cellStyle name="Accent6 2" xfId="341"/>
    <cellStyle name="ÅëÈ­ [0]_¿ì¹°Åë" xfId="342"/>
    <cellStyle name="AeE­ [0]_INQUIRY ¿µ¾÷AßAø " xfId="343"/>
    <cellStyle name="ÅëÈ­ [0]_S" xfId="344"/>
    <cellStyle name="ÅëÈ­_¿ì¹°Åë" xfId="345"/>
    <cellStyle name="AeE­_INQUIRY ¿µ¾÷AßAø " xfId="346"/>
    <cellStyle name="ÅëÈ­_S" xfId="347"/>
    <cellStyle name="ÄÞ¸¶ [0]_¿ì¹°Åë" xfId="348"/>
    <cellStyle name="AÞ¸¶ [0]_INQUIRY ¿?¾÷AßAø " xfId="349"/>
    <cellStyle name="ÄÞ¸¶ [0]_S" xfId="350"/>
    <cellStyle name="ÄÞ¸¶_¿ì¹°Åë" xfId="351"/>
    <cellStyle name="AÞ¸¶_INQUIRY ¿?¾÷AßAø " xfId="352"/>
    <cellStyle name="ÄÞ¸¶_S" xfId="353"/>
    <cellStyle name="Bad" xfId="354"/>
    <cellStyle name="Bad 2" xfId="355"/>
    <cellStyle name="Bi?nh th???ng_Works-Seperate" xfId="356"/>
    <cellStyle name="Bình Thường_Sheet1" xfId="357"/>
    <cellStyle name="C?AØ_¿?¾÷CoE² " xfId="358"/>
    <cellStyle name="Ç¥ÁØ_´çÃÊ±¸ÀÔ»ý»ê" xfId="359"/>
    <cellStyle name="C￥AØ_¿μ¾÷CoE² " xfId="360"/>
    <cellStyle name="Ç¥ÁØ_±³°¢¼ö·®" xfId="361"/>
    <cellStyle name="C￥AØ_≫c¾÷ºIº° AN°e " xfId="362"/>
    <cellStyle name="Ç¥ÁØ_S" xfId="363"/>
    <cellStyle name="C￥AØ_Sheet1_¿μ¾÷CoE² " xfId="364"/>
    <cellStyle name="Calc Currency (0)" xfId="365"/>
    <cellStyle name="Calc Currency (0) 2" xfId="366"/>
    <cellStyle name="Calc Currency (0) 3" xfId="367"/>
    <cellStyle name="Calc Currency (0) 4" xfId="368"/>
    <cellStyle name="Calculation" xfId="369"/>
    <cellStyle name="Calculation 2" xfId="370"/>
    <cellStyle name="Comma" xfId="371"/>
    <cellStyle name="Comma [0]" xfId="372"/>
    <cellStyle name="Comma 2" xfId="373"/>
    <cellStyle name="Comma 2 2" xfId="374"/>
    <cellStyle name="Comma 2 2 2" xfId="375"/>
    <cellStyle name="Comma 2 2 3" xfId="376"/>
    <cellStyle name="Comma 2 2 4" xfId="377"/>
    <cellStyle name="Comma 2 3" xfId="378"/>
    <cellStyle name="Comma 2 4" xfId="379"/>
    <cellStyle name="Comma 2 5" xfId="380"/>
    <cellStyle name="Comma0" xfId="381"/>
    <cellStyle name="Currency" xfId="382"/>
    <cellStyle name="Currency [0]" xfId="383"/>
    <cellStyle name="Currency0" xfId="384"/>
    <cellStyle name="Check Cell" xfId="385"/>
    <cellStyle name="Check Cell 2" xfId="386"/>
    <cellStyle name="D1" xfId="387"/>
    <cellStyle name="D1 2" xfId="388"/>
    <cellStyle name="D1 3" xfId="389"/>
    <cellStyle name="D1 4" xfId="390"/>
    <cellStyle name="D1_1.To xep luong 3 (Tien-Thu) 20-7-2013" xfId="391"/>
    <cellStyle name="Date" xfId="392"/>
    <cellStyle name="Dấu phẩy_Sheet1" xfId="393"/>
    <cellStyle name="Dezimal [0]_UXO VII" xfId="394"/>
    <cellStyle name="Dezimal_UXO VII" xfId="395"/>
    <cellStyle name="Đầu ra" xfId="396"/>
    <cellStyle name="Đầu vào" xfId="397"/>
    <cellStyle name="Đề mục 1" xfId="398"/>
    <cellStyle name="Đề mục 2" xfId="399"/>
    <cellStyle name="Đề mục 3" xfId="400"/>
    <cellStyle name="Đề mục 4" xfId="401"/>
    <cellStyle name="Explanatory Text" xfId="402"/>
    <cellStyle name="Explanatory Text 2" xfId="403"/>
    <cellStyle name="Fixed" xfId="404"/>
    <cellStyle name="Ghi chú" xfId="405"/>
    <cellStyle name="Ghi chú 2" xfId="406"/>
    <cellStyle name="Ghi chú 3" xfId="407"/>
    <cellStyle name="Ghi chú 4" xfId="408"/>
    <cellStyle name="Ghi chú_1.To xep luong 3 (Tien-Thu) 20-7-2013" xfId="409"/>
    <cellStyle name="Good" xfId="410"/>
    <cellStyle name="Good 2" xfId="411"/>
    <cellStyle name="Grey" xfId="412"/>
    <cellStyle name="Header1" xfId="413"/>
    <cellStyle name="Header2" xfId="414"/>
    <cellStyle name="Heading 1" xfId="415"/>
    <cellStyle name="Heading 1 2" xfId="416"/>
    <cellStyle name="Heading 2" xfId="417"/>
    <cellStyle name="Heading 2 2" xfId="418"/>
    <cellStyle name="Heading 3" xfId="419"/>
    <cellStyle name="Heading 3 2" xfId="420"/>
    <cellStyle name="Heading 4" xfId="421"/>
    <cellStyle name="Heading 4 2" xfId="422"/>
    <cellStyle name="Heading1" xfId="423"/>
    <cellStyle name="Heading1 2" xfId="424"/>
    <cellStyle name="Heading1 3" xfId="425"/>
    <cellStyle name="Heading1 4" xfId="426"/>
    <cellStyle name="Heading1_1.To xep luong 3 (Tien-Thu) 20-7-2013" xfId="427"/>
    <cellStyle name="Heading2" xfId="428"/>
    <cellStyle name="Heading2 2" xfId="429"/>
    <cellStyle name="Heading2 3" xfId="430"/>
    <cellStyle name="Heading2 4" xfId="431"/>
    <cellStyle name="Heading2_1.To xep luong 3 (Tien-Thu) 20-7-2013" xfId="432"/>
    <cellStyle name="Hoa-Scholl" xfId="433"/>
    <cellStyle name="Input" xfId="434"/>
    <cellStyle name="Input [yellow]" xfId="435"/>
    <cellStyle name="Input 2" xfId="436"/>
    <cellStyle name="Ki?m tra Ô" xfId="437"/>
    <cellStyle name="Kiểm tra Ô" xfId="438"/>
    <cellStyle name="Linked Cell" xfId="439"/>
    <cellStyle name="Linked Cell 2" xfId="440"/>
    <cellStyle name="Luong" xfId="441"/>
    <cellStyle name="Millares [0]_Well Timing" xfId="442"/>
    <cellStyle name="Millares_Well Timing" xfId="443"/>
    <cellStyle name="moi" xfId="444"/>
    <cellStyle name="moi 2" xfId="445"/>
    <cellStyle name="moi 3" xfId="446"/>
    <cellStyle name="moi 4" xfId="447"/>
    <cellStyle name="moi_1.To xep luong 3 (Tien-Thu) 20-7-2013" xfId="448"/>
    <cellStyle name="Moneda [0]_Well Timing" xfId="449"/>
    <cellStyle name="Moneda_Well Timing" xfId="450"/>
    <cellStyle name="n" xfId="451"/>
    <cellStyle name="Neutral" xfId="452"/>
    <cellStyle name="Neutral 2" xfId="453"/>
    <cellStyle name="Normal - Style1" xfId="454"/>
    <cellStyle name="Normal 10" xfId="455"/>
    <cellStyle name="Normal 11" xfId="456"/>
    <cellStyle name="Normal 12" xfId="457"/>
    <cellStyle name="Normal 14" xfId="458"/>
    <cellStyle name="Normal 16" xfId="459"/>
    <cellStyle name="Normal 18" xfId="460"/>
    <cellStyle name="Normal 19" xfId="461"/>
    <cellStyle name="Normal 2" xfId="462"/>
    <cellStyle name="Normal 2 2" xfId="463"/>
    <cellStyle name="Normal 2 2 2" xfId="464"/>
    <cellStyle name="Normal 2 2 3" xfId="465"/>
    <cellStyle name="Normal 2 2 4" xfId="466"/>
    <cellStyle name="Normal 2 3" xfId="467"/>
    <cellStyle name="Normal 2 4" xfId="468"/>
    <cellStyle name="Normal 2 5" xfId="469"/>
    <cellStyle name="Normal 2_1.To xep luong 3 (Tien-Thu) 20-7-2013" xfId="470"/>
    <cellStyle name="Normal 20" xfId="471"/>
    <cellStyle name="Normal 22" xfId="472"/>
    <cellStyle name="Normal 23" xfId="473"/>
    <cellStyle name="Normal 24" xfId="474"/>
    <cellStyle name="Normal 25" xfId="475"/>
    <cellStyle name="Normal 26" xfId="476"/>
    <cellStyle name="Normal 27" xfId="477"/>
    <cellStyle name="Normal 28" xfId="478"/>
    <cellStyle name="Normal 29" xfId="479"/>
    <cellStyle name="Normal 3" xfId="480"/>
    <cellStyle name="Normal 3 2" xfId="481"/>
    <cellStyle name="Normal 3 3" xfId="482"/>
    <cellStyle name="Normal 3 4" xfId="483"/>
    <cellStyle name="Normal 30" xfId="484"/>
    <cellStyle name="Normal 31" xfId="485"/>
    <cellStyle name="Normal 32" xfId="486"/>
    <cellStyle name="Normal 33" xfId="487"/>
    <cellStyle name="Normal 34" xfId="488"/>
    <cellStyle name="Normal 35" xfId="489"/>
    <cellStyle name="Normal 36" xfId="490"/>
    <cellStyle name="Normal 37" xfId="491"/>
    <cellStyle name="Normal 4" xfId="492"/>
    <cellStyle name="Normal 6" xfId="493"/>
    <cellStyle name="Normal 7" xfId="494"/>
    <cellStyle name="Normal 9" xfId="495"/>
    <cellStyle name="Normal_Copy of Bao cao N6 chinh thuc moi nhat (gui T Doan)" xfId="496"/>
    <cellStyle name="Normal_Danh sach GV, CBHC phan bo  31-12-2010" xfId="497"/>
    <cellStyle name="Normal_DS CBGV MN  ca huyen -11-2009" xfId="498"/>
    <cellStyle name="Normal_DS luong 1_10_2009" xfId="499"/>
    <cellStyle name="Normal_DS luong 1-07" xfId="500"/>
    <cellStyle name="Normal_Tong hop Quy tien luong Nganh GD 01-7-2013 (in cac truong ve Ky)" xfId="501"/>
    <cellStyle name="Normal_Tong hop Quy tien luong Nganh GD 10-8-2013 (Da nhap cac truong sat nhap)" xfId="502"/>
    <cellStyle name="Normal_Tuyen moi GV 3-09" xfId="503"/>
    <cellStyle name="Normal1" xfId="504"/>
    <cellStyle name="Note" xfId="505"/>
    <cellStyle name="Note 2" xfId="506"/>
    <cellStyle name="Note 2 2" xfId="507"/>
    <cellStyle name="Note 2 3" xfId="508"/>
    <cellStyle name="Note 2 4" xfId="509"/>
    <cellStyle name="Nh?n1" xfId="510"/>
    <cellStyle name="Nh?n2" xfId="511"/>
    <cellStyle name="Nh?n3" xfId="512"/>
    <cellStyle name="Nh?n4" xfId="513"/>
    <cellStyle name="Nh?n5" xfId="514"/>
    <cellStyle name="Nh?n6" xfId="515"/>
    <cellStyle name="Nhấn1" xfId="516"/>
    <cellStyle name="Nhấn2" xfId="517"/>
    <cellStyle name="Nhấn3" xfId="518"/>
    <cellStyle name="Nhấn4" xfId="519"/>
    <cellStyle name="Nhấn5" xfId="520"/>
    <cellStyle name="Nhấn6" xfId="521"/>
    <cellStyle name="oft Excel]&#13;&#10;Comment=The open=/f lines load custom functions into the Paste Function list.&#13;&#10;Maximized=2&#13;&#10;Basics=1&#13;&#10;A" xfId="522"/>
    <cellStyle name="oft Excel]&#13;&#10;Comment=The open=/f lines load custom functions into the Paste Function list.&#13;&#10;Maximized=2&#13;&#10;Basics=1&#13;&#10;A 2" xfId="523"/>
    <cellStyle name="oft Excel]&#13;&#10;Comment=The open=/f lines load custom functions into the Paste Function list.&#13;&#10;Maximized=2&#13;&#10;Basics=1&#13;&#10;A 3" xfId="524"/>
    <cellStyle name="oft Excel]&#13;&#10;Comment=The open=/f lines load custom functions into the Paste Function list.&#13;&#10;Maximized=2&#13;&#10;Basics=1&#13;&#10;A 4" xfId="525"/>
    <cellStyle name="oft Excel]&#13;&#10;Comment=The open=/f lines load custom functions into the Paste Function list.&#13;&#10;Maximized=3&#13;&#10;Basics=1&#13;&#10;A" xfId="526"/>
    <cellStyle name="oft Excel]&#13;&#10;Comment=The open=/f lines load custom functions into the Paste Function list.&#13;&#10;Maximized=3&#13;&#10;Basics=1&#13;&#10;A 2" xfId="527"/>
    <cellStyle name="oft Excel]&#13;&#10;Comment=The open=/f lines load custom functions into the Paste Function list.&#13;&#10;Maximized=3&#13;&#10;Basics=1&#13;&#10;A 3" xfId="528"/>
    <cellStyle name="oft Excel]&#13;&#10;Comment=The open=/f lines load custom functions into the Paste Function list.&#13;&#10;Maximized=3&#13;&#10;Basics=1&#13;&#10;A 4" xfId="529"/>
    <cellStyle name="omma [0]_Mktg Prog" xfId="530"/>
    <cellStyle name="ormal_Sheet1_1" xfId="531"/>
    <cellStyle name="Output" xfId="532"/>
    <cellStyle name="Output 2" xfId="533"/>
    <cellStyle name="Ô ????c n?i k?t" xfId="534"/>
    <cellStyle name="Ô Được nối kết" xfId="535"/>
    <cellStyle name="Percent" xfId="536"/>
    <cellStyle name="Percent [2]" xfId="537"/>
    <cellStyle name="Percent [2] 2" xfId="538"/>
    <cellStyle name="Percent [2] 3" xfId="539"/>
    <cellStyle name="Percent [2] 4" xfId="540"/>
    <cellStyle name="s]&#13;&#10;spooler=yes&#13;&#10;load=&#13;&#10;Beep=yes&#13;&#10;NullPort=None&#13;&#10;BorderWidth=3&#13;&#10;CursorBlinkRate=1200&#13;&#10;DoubleClickSpeed=452&#13;&#10;Programs=co" xfId="541"/>
    <cellStyle name="s]&#13;&#10;spooler=yes&#13;&#10;load=&#13;&#10;Beep=yes&#13;&#10;NullPort=None&#13;&#10;BorderWidth=3&#13;&#10;CursorBlinkRate=1200&#13;&#10;DoubleClickSpeed=452&#13;&#10;Programs=co 2" xfId="542"/>
    <cellStyle name="s]&#13;&#10;spooler=yes&#13;&#10;load=&#13;&#10;Beep=yes&#13;&#10;NullPort=None&#13;&#10;BorderWidth=3&#13;&#10;CursorBlinkRate=1200&#13;&#10;DoubleClickSpeed=452&#13;&#10;Programs=co 3" xfId="543"/>
    <cellStyle name="s]&#13;&#10;spooler=yes&#13;&#10;load=&#13;&#10;Beep=yes&#13;&#10;NullPort=None&#13;&#10;BorderWidth=3&#13;&#10;CursorBlinkRate=1200&#13;&#10;DoubleClickSpeed=452&#13;&#10;Programs=co 4" xfId="544"/>
    <cellStyle name="T" xfId="545"/>
    <cellStyle name="T 2" xfId="546"/>
    <cellStyle name="T 3" xfId="547"/>
    <cellStyle name="T 4" xfId="548"/>
    <cellStyle name="T?ng" xfId="549"/>
    <cellStyle name="T?t" xfId="550"/>
    <cellStyle name="T_ M 15" xfId="551"/>
    <cellStyle name="T_ M 15 2" xfId="552"/>
    <cellStyle name="T_ M 15 3" xfId="553"/>
    <cellStyle name="T_ M 15 4" xfId="554"/>
    <cellStyle name="T_ M 15_1.To xep luong 3 (Tien-Thu) 20-7-2013" xfId="555"/>
    <cellStyle name="T_ M 15_1.To xep luong 3 (Tien-Thu) 20-7-2013_Tong hop Xep luong GVMN Ky Anh (Duyet Tinh)" xfId="556"/>
    <cellStyle name="T_ M 15_M 20" xfId="557"/>
    <cellStyle name="T_ M 15_M 20_1.To xep luong 3 (Tien-Thu) 20-7-2013" xfId="558"/>
    <cellStyle name="T_ M 15_M 20_1.To xep luong 3 (Tien-Thu) 20-7-2013_Tong hop Xep luong GVMN Ky Anh (Duyet Tinh)" xfId="559"/>
    <cellStyle name="T_ M 15_M 6" xfId="560"/>
    <cellStyle name="T_ M 15_M 6_1.To xep luong 3 (Tien-Thu) 20-7-2013" xfId="561"/>
    <cellStyle name="T_ M 15_M 6_1.To xep luong 3 (Tien-Thu) 20-7-2013_Tong hop Xep luong GVMN Ky Anh (Duyet Tinh)" xfId="562"/>
    <cellStyle name="T_ M 15_M 7" xfId="563"/>
    <cellStyle name="T_ M 15_M 7_1.To xep luong 3 (Tien-Thu) 20-7-2013" xfId="564"/>
    <cellStyle name="T_ M 15_M 7_1.To xep luong 3 (Tien-Thu) 20-7-2013_Tong hop Xep luong GVMN Ky Anh (Duyet Tinh)" xfId="565"/>
    <cellStyle name="T_ M 15_M TH" xfId="566"/>
    <cellStyle name="T_ M 15_M TH_1.To xep luong 3 (Tien-Thu) 20-7-2013" xfId="567"/>
    <cellStyle name="T_ M 15_M TH_1.To xep luong 3 (Tien-Thu) 20-7-2013_Tong hop Xep luong GVMN Ky Anh (Duyet Tinh)" xfId="568"/>
    <cellStyle name="T_1.To xep luong 3 (Tien-Thu) 20-7-2013" xfId="569"/>
    <cellStyle name="T_1.To xep luong 3 (Tien-Thu) 20-7-2013_Tong hop Xep luong GVMN Ky Anh (Duyet Tinh)" xfId="570"/>
    <cellStyle name="T_Book1" xfId="571"/>
    <cellStyle name="T_Book1 2" xfId="572"/>
    <cellStyle name="T_Book1 3" xfId="573"/>
    <cellStyle name="T_Book1 4" xfId="574"/>
    <cellStyle name="T_Book1_1.To xep luong 3 (Tien-Thu) 20-7-2013" xfId="575"/>
    <cellStyle name="T_Book1_1.To xep luong 3 (Tien-Thu) 20-7-2013_Tong hop Xep luong GVMN Ky Anh (Duyet Tinh)" xfId="576"/>
    <cellStyle name="T_Book1_M 20" xfId="577"/>
    <cellStyle name="T_Book1_M 20_1.To xep luong 3 (Tien-Thu) 20-7-2013" xfId="578"/>
    <cellStyle name="T_Book1_M 20_1.To xep luong 3 (Tien-Thu) 20-7-2013_Tong hop Xep luong GVMN Ky Anh (Duyet Tinh)" xfId="579"/>
    <cellStyle name="T_Book1_M 6" xfId="580"/>
    <cellStyle name="T_Book1_M 6_1.To xep luong 3 (Tien-Thu) 20-7-2013" xfId="581"/>
    <cellStyle name="T_Book1_M 6_1.To xep luong 3 (Tien-Thu) 20-7-2013_Tong hop Xep luong GVMN Ky Anh (Duyet Tinh)" xfId="582"/>
    <cellStyle name="T_Book1_M 7" xfId="583"/>
    <cellStyle name="T_Book1_M 7_1.To xep luong 3 (Tien-Thu) 20-7-2013" xfId="584"/>
    <cellStyle name="T_Book1_M 7_1.To xep luong 3 (Tien-Thu) 20-7-2013_Tong hop Xep luong GVMN Ky Anh (Duyet Tinh)" xfId="585"/>
    <cellStyle name="T_Book1_M TH" xfId="586"/>
    <cellStyle name="T_Book1_M TH_1.To xep luong 3 (Tien-Thu) 20-7-2013" xfId="587"/>
    <cellStyle name="T_Book1_M TH_1.To xep luong 3 (Tien-Thu) 20-7-2013_Tong hop Xep luong GVMN Ky Anh (Duyet Tinh)" xfId="588"/>
    <cellStyle name="T_Copy of Xếp lương đc trộn" xfId="589"/>
    <cellStyle name="T_M 20" xfId="590"/>
    <cellStyle name="T_M 20_1.To xep luong 3 (Tien-Thu) 20-7-2013" xfId="591"/>
    <cellStyle name="T_M 20_1.To xep luong 3 (Tien-Thu) 20-7-2013_Tong hop Xep luong GVMN Ky Anh (Duyet Tinh)" xfId="592"/>
    <cellStyle name="T_M 6" xfId="593"/>
    <cellStyle name="T_M 6_1.To xep luong 3 (Tien-Thu) 20-7-2013" xfId="594"/>
    <cellStyle name="T_M 6_1.To xep luong 3 (Tien-Thu) 20-7-2013_Tong hop Xep luong GVMN Ky Anh (Duyet Tinh)" xfId="595"/>
    <cellStyle name="T_M 7" xfId="596"/>
    <cellStyle name="T_M 7_1.To xep luong 3 (Tien-Thu) 20-7-2013" xfId="597"/>
    <cellStyle name="T_M 7_1.To xep luong 3 (Tien-Thu) 20-7-2013_Tong hop Xep luong GVMN Ky Anh (Duyet Tinh)" xfId="598"/>
    <cellStyle name="T_M TH" xfId="599"/>
    <cellStyle name="T_M TH_1.To xep luong 3 (Tien-Thu) 20-7-2013" xfId="600"/>
    <cellStyle name="T_M TH_1.To xep luong 3 (Tien-Thu) 20-7-2013_Tong hop Xep luong GVMN Ky Anh (Duyet Tinh)" xfId="601"/>
    <cellStyle name="T_MN" xfId="602"/>
    <cellStyle name="T_MN 2" xfId="603"/>
    <cellStyle name="T_MN 3" xfId="604"/>
    <cellStyle name="T_MN 4" xfId="605"/>
    <cellStyle name="T_MN_1.To xep luong 3 (Tien-Thu) 20-7-2013" xfId="606"/>
    <cellStyle name="T_MN_1.To xep luong 3 (Tien-Thu) 20-7-2013_Tong hop Xep luong GVMN Ky Anh (Duyet Tinh)" xfId="607"/>
    <cellStyle name="T_Tang 09-010" xfId="608"/>
    <cellStyle name="T_Tang 09-010 2" xfId="609"/>
    <cellStyle name="T_Tang 09-010 3" xfId="610"/>
    <cellStyle name="T_Tang 09-010 4" xfId="611"/>
    <cellStyle name="T_Tang 09-010_1.To xep luong 3 (Tien-Thu) 20-7-2013" xfId="612"/>
    <cellStyle name="T_Tang 09-010_1.To xep luong 3 (Tien-Thu) 20-7-2013_Tong hop Xep luong GVMN Ky Anh (Duyet Tinh)" xfId="613"/>
    <cellStyle name="T_T-G Nội Huyện2010" xfId="614"/>
    <cellStyle name="T_T-G Nội Huyện2010 2" xfId="615"/>
    <cellStyle name="T_T-G Nội Huyện2010 3" xfId="616"/>
    <cellStyle name="T_T-G Nội Huyện2010 4" xfId="617"/>
    <cellStyle name="T_T-G Nội Huyện2010_1.To xep luong 3 (Tien-Thu) 20-7-2013" xfId="618"/>
    <cellStyle name="T_T-G Nội Huyện2010_1.To xep luong 3 (Tien-Thu) 20-7-2013_Tong hop Xep luong GVMN Ky Anh (Duyet Tinh)" xfId="619"/>
    <cellStyle name="T_TGiam 2011-2012" xfId="620"/>
    <cellStyle name="T_TGiam 2011-2012 2" xfId="621"/>
    <cellStyle name="T_TGiam 2011-2012 3" xfId="622"/>
    <cellStyle name="T_TGiam 2011-2012 4" xfId="623"/>
    <cellStyle name="T_TGiam 2011-2012_1.To xep luong 3 (Tien-Thu) 20-7-2013" xfId="624"/>
    <cellStyle name="T_TGiam 2011-2012_1.To xep luong 3 (Tien-Thu) 20-7-2013_Tong hop Xep luong GVMN Ky Anh (Duyet Tinh)" xfId="625"/>
    <cellStyle name="T_Tong hop Xep luong GVMN Ky Anh (Duyet Tinh)" xfId="626"/>
    <cellStyle name="Tiêu ??" xfId="627"/>
    <cellStyle name="Tiêu đề" xfId="628"/>
    <cellStyle name="Tính toán" xfId="629"/>
    <cellStyle name="Title" xfId="630"/>
    <cellStyle name="Title 2" xfId="631"/>
    <cellStyle name="Total" xfId="632"/>
    <cellStyle name="Total 2" xfId="633"/>
    <cellStyle name="Tổng" xfId="634"/>
    <cellStyle name="Tốt" xfId="635"/>
    <cellStyle name="th" xfId="636"/>
    <cellStyle name="th 2" xfId="637"/>
    <cellStyle name="th 3" xfId="638"/>
    <cellStyle name="th 4" xfId="639"/>
    <cellStyle name="th_1.To xep luong 3 (Tien-Thu) 20-7-2013" xfId="640"/>
    <cellStyle name="þ_x001D_ð·_x000C_æþ'&#13;ßþU_x0001_Ø_x0005_ü_x0014__x0007__x0001__x0001_" xfId="641"/>
    <cellStyle name="þ_x001D_ð·_x000C_æþ'&#13;ßþU_x0001_Ø_x0005_ü_x0014__x0007__x0001__x0001_ 2" xfId="642"/>
    <cellStyle name="þ_x001D_ð·_x000C_æþ'&#13;ßþU_x0001_Ø_x0005_ü_x0014__x0007__x0001__x0001_ 3" xfId="643"/>
    <cellStyle name="þ_x001D_ð·_x000C_æþ'&#13;ßþU_x0001_Ø_x0005_ü_x0014__x0007__x0001__x0001_ 4" xfId="644"/>
    <cellStyle name="þ_x001D_ðÇ%Uý—&amp;Hý9_x0008_Ÿ s&#10;_x0007__x0001__x0001_" xfId="645"/>
    <cellStyle name="þ_x001D_ðÇ%Uý—&amp;Hý9_x0008_Ÿ s&#10;_x0007__x0001__x0001_ 2" xfId="646"/>
    <cellStyle name="þ_x001D_ðÇ%Uý—&amp;Hý9_x0008_Ÿ s&#10;_x0007__x0001__x0001_ 3" xfId="647"/>
    <cellStyle name="þ_x001D_ðÇ%Uý—&amp;Hý9_x0008_Ÿ s&#10;_x0007__x0001__x0001_ 4" xfId="648"/>
    <cellStyle name="þ_x001D_ðÇ%Uý—&amp;Hý9_x0008_Ÿ s&#10;_x0007__x0001__x0001_" xfId="649"/>
    <cellStyle name="Trung tính" xfId="650"/>
    <cellStyle name="V?n b?n C?nh báo" xfId="651"/>
    <cellStyle name="V?n b?n Gi?i thích" xfId="652"/>
    <cellStyle name="Văn bản Cảnh báo" xfId="653"/>
    <cellStyle name="Văn bản Giải thích" xfId="654"/>
    <cellStyle name="viet" xfId="655"/>
    <cellStyle name="viet 2" xfId="656"/>
    <cellStyle name="viet 3" xfId="657"/>
    <cellStyle name="viet 4" xfId="658"/>
    <cellStyle name="viet2" xfId="659"/>
    <cellStyle name="viet2 2" xfId="660"/>
    <cellStyle name="viet2 3" xfId="661"/>
    <cellStyle name="viet2 4" xfId="662"/>
    <cellStyle name="viet2_1.To xep luong 3 (Tien-Thu) 20-7-2013" xfId="663"/>
    <cellStyle name="Währung [0]_UXO VII" xfId="664"/>
    <cellStyle name="Währung_UXO VII" xfId="665"/>
    <cellStyle name="Warning Text" xfId="666"/>
    <cellStyle name="Warning Text 2" xfId="667"/>
    <cellStyle name="X?u" xfId="668"/>
    <cellStyle name="Xấu" xfId="669"/>
    <cellStyle name="xuan" xfId="670"/>
    <cellStyle name=" [0.00]_ Att. 1- Cover" xfId="671"/>
    <cellStyle name="_ Att. 1- Cover" xfId="672"/>
    <cellStyle name="?_ Att. 1- Cover" xfId="673"/>
    <cellStyle name="똿뗦먛귟 [0.00]_PRODUCT DETAIL Q1" xfId="674"/>
    <cellStyle name="똿뗦먛귟_PRODUCT DETAIL Q1" xfId="675"/>
    <cellStyle name="믅됞 [0.00]_PRODUCT DETAIL Q1" xfId="676"/>
    <cellStyle name="믅됞_PRODUCT DETAIL Q1" xfId="677"/>
    <cellStyle name="백분율_95" xfId="678"/>
    <cellStyle name="뷭?_BOOKSHIP" xfId="679"/>
    <cellStyle name="콤마 [0]_ 비목별 월별기술 " xfId="680"/>
    <cellStyle name="콤마_ 비목별 월별기술 " xfId="681"/>
    <cellStyle name="통화 [0]_1202" xfId="682"/>
    <cellStyle name="통화_1202" xfId="683"/>
    <cellStyle name="표준_(정보부문)월별인원계획" xfId="684"/>
    <cellStyle name="一般_00Q3902REV.1" xfId="685"/>
    <cellStyle name="千分位[0]_00Q3902REV.1" xfId="686"/>
    <cellStyle name="千分位_00Q3902REV.1" xfId="687"/>
    <cellStyle name="貨幣 [0]_00Q3902REV.1" xfId="688"/>
    <cellStyle name="貨幣[0]_BRE" xfId="689"/>
    <cellStyle name="貨幣_00Q3902REV.1" xfId="6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UBND huyÖn Kú Anh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Phßng gi¸o dôc &amp;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§µo t¹o   
Tr­êng: TiÓu häc Nam ThÞ TrÊn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95475" y="0"/>
          <a:ext cx="1088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104775</xdr:rowOff>
    </xdr:from>
    <xdr:to>
      <xdr:col>18</xdr:col>
      <xdr:colOff>323850</xdr:colOff>
      <xdr:row>1</xdr:row>
      <xdr:rowOff>342900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86150" y="104775"/>
          <a:ext cx="74580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SÁCH HỖ TRỢ  TIỀN LƯƠNG TĂNG THÊM ĐỐI VỚI CÁN BỘ CÔNG CHỨC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VIÊN CHỨC CÓ HỆ SỐ LƯƠNG NHỎ HƠN 2.34 NGÀNH GIÁO DỤC VÀ  ĐÀO TẠO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(Theo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Nghị định 17/2015 và  Nghị định 47/2016 của Chính phủ)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276225</xdr:colOff>
      <xdr:row>1</xdr:row>
      <xdr:rowOff>28575</xdr:rowOff>
    </xdr:from>
    <xdr:to>
      <xdr:col>3</xdr:col>
      <xdr:colOff>390525</xdr:colOff>
      <xdr:row>1</xdr:row>
      <xdr:rowOff>28575</xdr:rowOff>
    </xdr:to>
    <xdr:sp>
      <xdr:nvSpPr>
        <xdr:cNvPr id="4" name="Straight Connector 5"/>
        <xdr:cNvSpPr>
          <a:spLocks/>
        </xdr:cNvSpPr>
      </xdr:nvSpPr>
      <xdr:spPr>
        <a:xfrm>
          <a:off x="276225" y="419100"/>
          <a:ext cx="2533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1</xdr:row>
      <xdr:rowOff>342900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29175" y="0"/>
          <a:ext cx="39909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38100</xdr:rowOff>
    </xdr:from>
    <xdr:to>
      <xdr:col>5</xdr:col>
      <xdr:colOff>1162050</xdr:colOff>
      <xdr:row>1</xdr:row>
      <xdr:rowOff>514350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200400" y="38100"/>
          <a:ext cx="50196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HỢP TIỀN LƯƠNG TĂNG THÊM ĐỐI VỚI CB, CC, VC CÓ HỆ SỐ LƯƠNG TỪ 2.34 TRỞ XUỐNG NĂM 2016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85725</xdr:colOff>
      <xdr:row>1</xdr:row>
      <xdr:rowOff>466725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0" y="0"/>
          <a:ext cx="3133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THỊ XÃ KỲ ANH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PHÒNG GD&amp;ĐT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400050</xdr:colOff>
      <xdr:row>1</xdr:row>
      <xdr:rowOff>257175</xdr:rowOff>
    </xdr:from>
    <xdr:to>
      <xdr:col>2</xdr:col>
      <xdr:colOff>104775</xdr:colOff>
      <xdr:row>1</xdr:row>
      <xdr:rowOff>257175</xdr:rowOff>
    </xdr:to>
    <xdr:sp>
      <xdr:nvSpPr>
        <xdr:cNvPr id="4" name="Straight Connector 5"/>
        <xdr:cNvSpPr>
          <a:spLocks/>
        </xdr:cNvSpPr>
      </xdr:nvSpPr>
      <xdr:spPr>
        <a:xfrm>
          <a:off x="876300" y="428625"/>
          <a:ext cx="1362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</sheetPr>
  <dimension ref="A1:IV335"/>
  <sheetViews>
    <sheetView tabSelected="1" zoomScalePageLayoutView="0" workbookViewId="0" topLeftCell="A1">
      <selection activeCell="S245" sqref="S245"/>
    </sheetView>
  </sheetViews>
  <sheetFormatPr defaultColWidth="8" defaultRowHeight="15"/>
  <cols>
    <col min="1" max="1" width="3.8984375" style="35" customWidth="1"/>
    <col min="2" max="2" width="13.3984375" style="104" customWidth="1"/>
    <col min="3" max="3" width="8.09765625" style="2" customWidth="1"/>
    <col min="4" max="4" width="7.69921875" style="2" customWidth="1"/>
    <col min="5" max="5" width="3.5" style="53" customWidth="1"/>
    <col min="6" max="6" width="8.19921875" style="59" customWidth="1"/>
    <col min="7" max="7" width="5" style="54" customWidth="1"/>
    <col min="8" max="8" width="6" style="120" customWidth="1"/>
    <col min="9" max="9" width="2.3984375" style="2" customWidth="1"/>
    <col min="10" max="10" width="4.8984375" style="66" customWidth="1"/>
    <col min="11" max="11" width="7.09765625" style="66" customWidth="1"/>
    <col min="12" max="12" width="7.59765625" style="66" customWidth="1"/>
    <col min="13" max="13" width="8.69921875" style="66" customWidth="1"/>
    <col min="14" max="14" width="7.59765625" style="2" customWidth="1"/>
    <col min="15" max="15" width="3.59765625" style="89" hidden="1" customWidth="1"/>
    <col min="16" max="16" width="5.19921875" style="89" hidden="1" customWidth="1"/>
    <col min="17" max="17" width="9" style="71" customWidth="1"/>
    <col min="18" max="18" width="8.3984375" style="71" customWidth="1"/>
    <col min="19" max="19" width="9" style="73" customWidth="1"/>
    <col min="20" max="20" width="13.69921875" style="78" customWidth="1"/>
    <col min="21" max="49" width="8" style="156" customWidth="1"/>
    <col min="50" max="16384" width="8" style="1" customWidth="1"/>
  </cols>
  <sheetData>
    <row r="1" spans="1:49" s="20" customFormat="1" ht="30.75" customHeight="1">
      <c r="A1" s="468" t="s">
        <v>337</v>
      </c>
      <c r="B1" s="468"/>
      <c r="C1" s="468"/>
      <c r="D1" s="468"/>
      <c r="E1" s="59"/>
      <c r="F1" s="59"/>
      <c r="G1" s="62"/>
      <c r="H1" s="114"/>
      <c r="I1" s="55"/>
      <c r="J1" s="64"/>
      <c r="K1" s="64"/>
      <c r="L1" s="64"/>
      <c r="M1" s="64"/>
      <c r="N1" s="55"/>
      <c r="O1" s="88"/>
      <c r="P1" s="88"/>
      <c r="Q1" s="48"/>
      <c r="R1" s="48"/>
      <c r="S1" s="67"/>
      <c r="T1" s="77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49" s="20" customFormat="1" ht="35.25" customHeight="1">
      <c r="A2" s="466"/>
      <c r="B2" s="466"/>
      <c r="C2" s="466"/>
      <c r="D2" s="55"/>
      <c r="E2" s="59"/>
      <c r="F2" s="59"/>
      <c r="G2" s="62"/>
      <c r="H2" s="114"/>
      <c r="I2" s="55"/>
      <c r="J2" s="64"/>
      <c r="K2" s="64"/>
      <c r="L2" s="64"/>
      <c r="M2" s="64"/>
      <c r="N2" s="55"/>
      <c r="O2" s="88"/>
      <c r="P2" s="88"/>
      <c r="Q2" s="48"/>
      <c r="R2" s="48"/>
      <c r="S2" s="67"/>
      <c r="T2" s="77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</row>
    <row r="3" spans="1:13" ht="17.25" customHeight="1" hidden="1" thickBot="1">
      <c r="A3" s="34"/>
      <c r="H3" s="2"/>
      <c r="J3" s="71"/>
      <c r="K3" s="71"/>
      <c r="L3" s="71"/>
      <c r="M3" s="71"/>
    </row>
    <row r="4" spans="1:49" s="2" customFormat="1" ht="15.75" customHeight="1">
      <c r="A4" s="460" t="s">
        <v>68</v>
      </c>
      <c r="B4" s="469" t="s">
        <v>287</v>
      </c>
      <c r="C4" s="450" t="s">
        <v>288</v>
      </c>
      <c r="D4" s="450"/>
      <c r="E4" s="463" t="s">
        <v>290</v>
      </c>
      <c r="F4" s="464"/>
      <c r="G4" s="463" t="s">
        <v>291</v>
      </c>
      <c r="H4" s="452" t="s">
        <v>292</v>
      </c>
      <c r="I4" s="450"/>
      <c r="J4" s="454" t="s">
        <v>296</v>
      </c>
      <c r="K4" s="454"/>
      <c r="L4" s="454"/>
      <c r="M4" s="454"/>
      <c r="N4" s="455"/>
      <c r="O4" s="455"/>
      <c r="P4" s="456"/>
      <c r="Q4" s="450" t="s">
        <v>329</v>
      </c>
      <c r="R4" s="450" t="s">
        <v>330</v>
      </c>
      <c r="S4" s="450" t="s">
        <v>334</v>
      </c>
      <c r="T4" s="450" t="s">
        <v>335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</row>
    <row r="5" spans="1:49" s="2" customFormat="1" ht="12.75" customHeight="1">
      <c r="A5" s="460"/>
      <c r="B5" s="469"/>
      <c r="C5" s="450"/>
      <c r="D5" s="450"/>
      <c r="E5" s="465"/>
      <c r="F5" s="464"/>
      <c r="G5" s="463"/>
      <c r="H5" s="452"/>
      <c r="I5" s="450"/>
      <c r="J5" s="455"/>
      <c r="K5" s="455"/>
      <c r="L5" s="455"/>
      <c r="M5" s="455"/>
      <c r="N5" s="455"/>
      <c r="O5" s="455"/>
      <c r="P5" s="456"/>
      <c r="Q5" s="450"/>
      <c r="R5" s="450"/>
      <c r="S5" s="450"/>
      <c r="T5" s="460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</row>
    <row r="6" spans="1:49" s="2" customFormat="1" ht="15.75" customHeight="1">
      <c r="A6" s="460"/>
      <c r="B6" s="469"/>
      <c r="C6" s="453" t="s">
        <v>69</v>
      </c>
      <c r="D6" s="453" t="s">
        <v>289</v>
      </c>
      <c r="E6" s="465"/>
      <c r="F6" s="464"/>
      <c r="G6" s="463"/>
      <c r="H6" s="467" t="s">
        <v>293</v>
      </c>
      <c r="I6" s="453" t="s">
        <v>294</v>
      </c>
      <c r="J6" s="451" t="s">
        <v>295</v>
      </c>
      <c r="K6" s="451" t="s">
        <v>331</v>
      </c>
      <c r="L6" s="451" t="s">
        <v>332</v>
      </c>
      <c r="M6" s="451" t="s">
        <v>333</v>
      </c>
      <c r="N6" s="463" t="s">
        <v>297</v>
      </c>
      <c r="O6" s="457" t="s">
        <v>262</v>
      </c>
      <c r="P6" s="457" t="s">
        <v>261</v>
      </c>
      <c r="Q6" s="450"/>
      <c r="R6" s="450"/>
      <c r="S6" s="450"/>
      <c r="T6" s="460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</row>
    <row r="7" spans="1:49" s="2" customFormat="1" ht="18" customHeight="1">
      <c r="A7" s="460"/>
      <c r="B7" s="469"/>
      <c r="C7" s="465"/>
      <c r="D7" s="465"/>
      <c r="E7" s="465"/>
      <c r="F7" s="464"/>
      <c r="G7" s="463"/>
      <c r="H7" s="467"/>
      <c r="I7" s="453"/>
      <c r="J7" s="451"/>
      <c r="K7" s="451"/>
      <c r="L7" s="451"/>
      <c r="M7" s="451"/>
      <c r="N7" s="463"/>
      <c r="O7" s="457"/>
      <c r="P7" s="457"/>
      <c r="Q7" s="450"/>
      <c r="R7" s="450"/>
      <c r="S7" s="450"/>
      <c r="T7" s="460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</row>
    <row r="8" spans="1:49" s="2" customFormat="1" ht="30.75" customHeight="1">
      <c r="A8" s="460"/>
      <c r="B8" s="469"/>
      <c r="C8" s="465"/>
      <c r="D8" s="465"/>
      <c r="E8" s="465"/>
      <c r="F8" s="464"/>
      <c r="G8" s="463"/>
      <c r="H8" s="467"/>
      <c r="I8" s="453"/>
      <c r="J8" s="451"/>
      <c r="K8" s="451"/>
      <c r="L8" s="451"/>
      <c r="M8" s="451"/>
      <c r="N8" s="463"/>
      <c r="O8" s="457"/>
      <c r="P8" s="457"/>
      <c r="Q8" s="450"/>
      <c r="R8" s="450"/>
      <c r="S8" s="450"/>
      <c r="T8" s="460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</row>
    <row r="9" spans="1:49" s="27" customFormat="1" ht="12" customHeight="1">
      <c r="A9" s="32" t="s">
        <v>298</v>
      </c>
      <c r="B9" s="115" t="s">
        <v>299</v>
      </c>
      <c r="C9" s="32">
        <v>1</v>
      </c>
      <c r="D9" s="32">
        <v>2</v>
      </c>
      <c r="E9" s="447">
        <v>3</v>
      </c>
      <c r="F9" s="448"/>
      <c r="G9" s="32">
        <v>4</v>
      </c>
      <c r="H9" s="115">
        <v>5</v>
      </c>
      <c r="I9" s="32">
        <v>6</v>
      </c>
      <c r="J9" s="115">
        <v>7</v>
      </c>
      <c r="K9" s="32">
        <v>8</v>
      </c>
      <c r="L9" s="115">
        <v>9</v>
      </c>
      <c r="M9" s="32">
        <v>10</v>
      </c>
      <c r="N9" s="115">
        <v>11</v>
      </c>
      <c r="O9" s="32">
        <v>12</v>
      </c>
      <c r="P9" s="115">
        <v>13</v>
      </c>
      <c r="Q9" s="32">
        <v>14</v>
      </c>
      <c r="R9" s="115">
        <v>15</v>
      </c>
      <c r="S9" s="32">
        <v>16</v>
      </c>
      <c r="T9" s="115">
        <v>17</v>
      </c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</row>
    <row r="10" spans="1:49" s="45" customFormat="1" ht="15" customHeight="1">
      <c r="A10" s="165">
        <v>1</v>
      </c>
      <c r="B10" s="166" t="s">
        <v>194</v>
      </c>
      <c r="C10" s="167"/>
      <c r="D10" s="168" t="s">
        <v>42</v>
      </c>
      <c r="E10" s="275" t="s">
        <v>20</v>
      </c>
      <c r="F10" s="276" t="s">
        <v>304</v>
      </c>
      <c r="G10" s="169" t="s">
        <v>146</v>
      </c>
      <c r="H10" s="170" t="s">
        <v>147</v>
      </c>
      <c r="I10" s="171">
        <v>4</v>
      </c>
      <c r="J10" s="172">
        <v>2.46</v>
      </c>
      <c r="K10" s="173">
        <v>0</v>
      </c>
      <c r="L10" s="173">
        <v>0</v>
      </c>
      <c r="M10" s="173">
        <v>0</v>
      </c>
      <c r="N10" s="174" t="s">
        <v>260</v>
      </c>
      <c r="O10" s="175">
        <f>MONTH(N10)</f>
        <v>10</v>
      </c>
      <c r="P10" s="175">
        <f>YEAR(N10)</f>
        <v>2016</v>
      </c>
      <c r="Q10" s="176">
        <f>K10*1150000*0.08*J10</f>
        <v>0</v>
      </c>
      <c r="R10" s="176">
        <f>IF((J10*1150000+J10*1150000*0.08)&gt;J10*1210000,(J10*1150000+J10*1150000*0.08)-J10*1210000)*L10</f>
        <v>0</v>
      </c>
      <c r="S10" s="177">
        <f>Q10+R10</f>
        <v>0</v>
      </c>
      <c r="T10" s="178" t="s">
        <v>164</v>
      </c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</row>
    <row r="11" spans="1:49" s="45" customFormat="1" ht="15" customHeight="1">
      <c r="A11" s="165"/>
      <c r="B11" s="166"/>
      <c r="C11" s="167"/>
      <c r="D11" s="168"/>
      <c r="E11" s="275"/>
      <c r="F11" s="276"/>
      <c r="G11" s="169"/>
      <c r="H11" s="170"/>
      <c r="I11" s="171">
        <v>3</v>
      </c>
      <c r="J11" s="172">
        <v>2.26</v>
      </c>
      <c r="K11" s="173">
        <v>4</v>
      </c>
      <c r="L11" s="173">
        <v>5</v>
      </c>
      <c r="M11" s="173">
        <v>9</v>
      </c>
      <c r="N11" s="174"/>
      <c r="O11" s="175"/>
      <c r="P11" s="175"/>
      <c r="Q11" s="176">
        <f>K11*1150000*0.08*J11</f>
        <v>831679.9999999999</v>
      </c>
      <c r="R11" s="176">
        <f>IF((J11*1150000+J11*1150000*0.08)&gt;J11*1210000,(J11*1150000+J11*1150000*0.08)-J11*1210000)*L11</f>
        <v>361600</v>
      </c>
      <c r="S11" s="177">
        <f>Q11+R11</f>
        <v>1193280</v>
      </c>
      <c r="T11" s="17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</row>
    <row r="12" spans="1:49" s="17" customFormat="1" ht="31.5" customHeight="1">
      <c r="A12" s="290">
        <v>2</v>
      </c>
      <c r="B12" s="179" t="s">
        <v>60</v>
      </c>
      <c r="C12" s="180"/>
      <c r="D12" s="181" t="s">
        <v>61</v>
      </c>
      <c r="E12" s="291" t="s">
        <v>326</v>
      </c>
      <c r="F12" s="292" t="s">
        <v>314</v>
      </c>
      <c r="G12" s="293" t="s">
        <v>155</v>
      </c>
      <c r="H12" s="182" t="s">
        <v>59</v>
      </c>
      <c r="I12" s="182">
        <v>1</v>
      </c>
      <c r="J12" s="294">
        <v>2.1</v>
      </c>
      <c r="K12" s="289">
        <v>4</v>
      </c>
      <c r="L12" s="289">
        <v>8</v>
      </c>
      <c r="M12" s="289">
        <v>11</v>
      </c>
      <c r="N12" s="183" t="s">
        <v>24</v>
      </c>
      <c r="O12" s="295">
        <f>MONTH(N12)</f>
        <v>1</v>
      </c>
      <c r="P12" s="295">
        <f>YEAR(N12)</f>
        <v>2016</v>
      </c>
      <c r="Q12" s="296">
        <f aca="true" t="shared" si="0" ref="Q12:Q86">K12*1150000*0.08*J12</f>
        <v>772800</v>
      </c>
      <c r="R12" s="296">
        <f aca="true" t="shared" si="1" ref="R12:R93">IF((J12*1150000+J12*1150000*0.08)&gt;J12*1210000,(J12*1150000+J12*1150000*0.08)-J12*1210000)*L12</f>
        <v>537600</v>
      </c>
      <c r="S12" s="297">
        <f aca="true" t="shared" si="2" ref="S12:S85">Q12+R12</f>
        <v>1310400</v>
      </c>
      <c r="T12" s="298" t="s">
        <v>338</v>
      </c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</row>
    <row r="13" spans="1:49" s="153" customFormat="1" ht="31.5" customHeight="1">
      <c r="A13" s="332"/>
      <c r="B13" s="333"/>
      <c r="C13" s="334"/>
      <c r="D13" s="335"/>
      <c r="E13" s="336"/>
      <c r="F13" s="337"/>
      <c r="G13" s="338"/>
      <c r="H13" s="339"/>
      <c r="I13" s="339"/>
      <c r="J13" s="340"/>
      <c r="K13" s="341"/>
      <c r="L13" s="341"/>
      <c r="M13" s="341"/>
      <c r="N13" s="342"/>
      <c r="O13" s="343"/>
      <c r="P13" s="343"/>
      <c r="Q13" s="344">
        <f>SUM(Q11:Q12)</f>
        <v>1604480</v>
      </c>
      <c r="R13" s="344">
        <f>SUM(R11:R12)</f>
        <v>899200</v>
      </c>
      <c r="S13" s="344">
        <f>SUM(S11:S12)</f>
        <v>2503680</v>
      </c>
      <c r="T13" s="345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</row>
    <row r="14" spans="1:49" s="16" customFormat="1" ht="15" customHeight="1">
      <c r="A14" s="165">
        <v>3</v>
      </c>
      <c r="B14" s="166" t="s">
        <v>150</v>
      </c>
      <c r="C14" s="167"/>
      <c r="D14" s="184" t="s">
        <v>148</v>
      </c>
      <c r="E14" s="275" t="s">
        <v>20</v>
      </c>
      <c r="F14" s="276" t="s">
        <v>70</v>
      </c>
      <c r="G14" s="185" t="s">
        <v>101</v>
      </c>
      <c r="H14" s="186" t="s">
        <v>325</v>
      </c>
      <c r="I14" s="171">
        <v>4</v>
      </c>
      <c r="J14" s="172">
        <v>2.46</v>
      </c>
      <c r="K14" s="173">
        <v>0</v>
      </c>
      <c r="L14" s="173">
        <v>0</v>
      </c>
      <c r="M14" s="173">
        <v>0</v>
      </c>
      <c r="N14" s="174" t="s">
        <v>19</v>
      </c>
      <c r="O14" s="175">
        <f aca="true" t="shared" si="3" ref="O14:O28">MONTH(N14)</f>
        <v>4</v>
      </c>
      <c r="P14" s="175">
        <f aca="true" t="shared" si="4" ref="P14:P28">YEAR(N14)</f>
        <v>2016</v>
      </c>
      <c r="Q14" s="176">
        <f t="shared" si="0"/>
        <v>0</v>
      </c>
      <c r="R14" s="176">
        <f t="shared" si="1"/>
        <v>0</v>
      </c>
      <c r="S14" s="177">
        <f t="shared" si="2"/>
        <v>0</v>
      </c>
      <c r="T14" s="178" t="s">
        <v>158</v>
      </c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</row>
    <row r="15" spans="1:49" s="17" customFormat="1" ht="15" customHeight="1">
      <c r="A15" s="165"/>
      <c r="B15" s="166"/>
      <c r="C15" s="167"/>
      <c r="D15" s="184"/>
      <c r="E15" s="275"/>
      <c r="F15" s="276"/>
      <c r="G15" s="185"/>
      <c r="H15" s="186"/>
      <c r="I15" s="171">
        <v>3</v>
      </c>
      <c r="J15" s="172">
        <v>2.26</v>
      </c>
      <c r="K15" s="173">
        <v>3</v>
      </c>
      <c r="L15" s="173">
        <v>0</v>
      </c>
      <c r="M15" s="173">
        <v>3</v>
      </c>
      <c r="N15" s="174"/>
      <c r="O15" s="175"/>
      <c r="P15" s="175"/>
      <c r="Q15" s="176">
        <f t="shared" si="0"/>
        <v>623759.9999999999</v>
      </c>
      <c r="R15" s="176">
        <f t="shared" si="1"/>
        <v>0</v>
      </c>
      <c r="S15" s="177">
        <f t="shared" si="2"/>
        <v>623759.9999999999</v>
      </c>
      <c r="T15" s="17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</row>
    <row r="16" spans="1:49" s="17" customFormat="1" ht="15" customHeight="1">
      <c r="A16" s="165">
        <v>4</v>
      </c>
      <c r="B16" s="166" t="s">
        <v>173</v>
      </c>
      <c r="C16" s="167"/>
      <c r="D16" s="168">
        <v>32331</v>
      </c>
      <c r="E16" s="275" t="s">
        <v>20</v>
      </c>
      <c r="F16" s="276" t="s">
        <v>70</v>
      </c>
      <c r="G16" s="185" t="s">
        <v>101</v>
      </c>
      <c r="H16" s="186" t="s">
        <v>325</v>
      </c>
      <c r="I16" s="171">
        <v>4</v>
      </c>
      <c r="J16" s="172">
        <v>2.46</v>
      </c>
      <c r="K16" s="173">
        <v>0</v>
      </c>
      <c r="L16" s="173">
        <v>0</v>
      </c>
      <c r="M16" s="173">
        <v>0</v>
      </c>
      <c r="N16" s="174" t="s">
        <v>19</v>
      </c>
      <c r="O16" s="175">
        <f t="shared" si="3"/>
        <v>4</v>
      </c>
      <c r="P16" s="175">
        <f t="shared" si="4"/>
        <v>2016</v>
      </c>
      <c r="Q16" s="176">
        <f t="shared" si="0"/>
        <v>0</v>
      </c>
      <c r="R16" s="176">
        <f t="shared" si="1"/>
        <v>0</v>
      </c>
      <c r="S16" s="177">
        <f t="shared" si="2"/>
        <v>0</v>
      </c>
      <c r="T16" s="178" t="s">
        <v>158</v>
      </c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</row>
    <row r="17" spans="1:49" s="17" customFormat="1" ht="15" customHeight="1">
      <c r="A17" s="165"/>
      <c r="B17" s="166"/>
      <c r="C17" s="167"/>
      <c r="D17" s="168"/>
      <c r="E17" s="275"/>
      <c r="F17" s="276"/>
      <c r="G17" s="185"/>
      <c r="H17" s="186"/>
      <c r="I17" s="171">
        <v>3</v>
      </c>
      <c r="J17" s="172">
        <v>2.26</v>
      </c>
      <c r="K17" s="173">
        <v>3</v>
      </c>
      <c r="L17" s="173">
        <v>0</v>
      </c>
      <c r="M17" s="173">
        <v>3</v>
      </c>
      <c r="N17" s="174"/>
      <c r="O17" s="175"/>
      <c r="P17" s="175"/>
      <c r="Q17" s="176">
        <f t="shared" si="0"/>
        <v>623759.9999999999</v>
      </c>
      <c r="R17" s="176">
        <f t="shared" si="1"/>
        <v>0</v>
      </c>
      <c r="S17" s="177">
        <f t="shared" si="2"/>
        <v>623759.9999999999</v>
      </c>
      <c r="T17" s="17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</row>
    <row r="18" spans="1:49" s="16" customFormat="1" ht="15" customHeight="1">
      <c r="A18" s="165">
        <v>5</v>
      </c>
      <c r="B18" s="166" t="s">
        <v>104</v>
      </c>
      <c r="C18" s="167"/>
      <c r="D18" s="168" t="s">
        <v>140</v>
      </c>
      <c r="E18" s="278" t="s">
        <v>20</v>
      </c>
      <c r="F18" s="276" t="s">
        <v>70</v>
      </c>
      <c r="G18" s="185" t="s">
        <v>13</v>
      </c>
      <c r="H18" s="186" t="s">
        <v>325</v>
      </c>
      <c r="I18" s="171">
        <v>4</v>
      </c>
      <c r="J18" s="172">
        <v>2.46</v>
      </c>
      <c r="K18" s="173">
        <v>0</v>
      </c>
      <c r="L18" s="173">
        <v>0</v>
      </c>
      <c r="M18" s="173">
        <v>0</v>
      </c>
      <c r="N18" s="174" t="s">
        <v>19</v>
      </c>
      <c r="O18" s="175">
        <f t="shared" si="3"/>
        <v>4</v>
      </c>
      <c r="P18" s="175">
        <f t="shared" si="4"/>
        <v>2016</v>
      </c>
      <c r="Q18" s="176">
        <f t="shared" si="0"/>
        <v>0</v>
      </c>
      <c r="R18" s="176">
        <f t="shared" si="1"/>
        <v>0</v>
      </c>
      <c r="S18" s="177">
        <f t="shared" si="2"/>
        <v>0</v>
      </c>
      <c r="T18" s="178" t="s">
        <v>158</v>
      </c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</row>
    <row r="19" spans="1:49" s="16" customFormat="1" ht="15" customHeight="1">
      <c r="A19" s="165"/>
      <c r="B19" s="166"/>
      <c r="C19" s="167"/>
      <c r="D19" s="168"/>
      <c r="E19" s="278"/>
      <c r="F19" s="276"/>
      <c r="G19" s="185"/>
      <c r="H19" s="186"/>
      <c r="I19" s="171">
        <v>3</v>
      </c>
      <c r="J19" s="172">
        <v>2.26</v>
      </c>
      <c r="K19" s="173">
        <v>3</v>
      </c>
      <c r="L19" s="173">
        <v>0</v>
      </c>
      <c r="M19" s="173">
        <v>3</v>
      </c>
      <c r="N19" s="174"/>
      <c r="O19" s="175"/>
      <c r="P19" s="175"/>
      <c r="Q19" s="176">
        <f t="shared" si="0"/>
        <v>623759.9999999999</v>
      </c>
      <c r="R19" s="176">
        <f t="shared" si="1"/>
        <v>0</v>
      </c>
      <c r="S19" s="177">
        <f t="shared" si="2"/>
        <v>623759.9999999999</v>
      </c>
      <c r="T19" s="17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</row>
    <row r="20" spans="1:49" s="16" customFormat="1" ht="15" customHeight="1">
      <c r="A20" s="165">
        <v>6</v>
      </c>
      <c r="B20" s="166" t="s">
        <v>174</v>
      </c>
      <c r="C20" s="167"/>
      <c r="D20" s="168" t="s">
        <v>141</v>
      </c>
      <c r="E20" s="278" t="s">
        <v>20</v>
      </c>
      <c r="F20" s="276" t="s">
        <v>70</v>
      </c>
      <c r="G20" s="185" t="s">
        <v>101</v>
      </c>
      <c r="H20" s="186" t="s">
        <v>325</v>
      </c>
      <c r="I20" s="171">
        <v>4</v>
      </c>
      <c r="J20" s="172">
        <v>2.46</v>
      </c>
      <c r="K20" s="173">
        <v>0</v>
      </c>
      <c r="L20" s="173">
        <v>0</v>
      </c>
      <c r="M20" s="173">
        <v>0</v>
      </c>
      <c r="N20" s="174" t="s">
        <v>19</v>
      </c>
      <c r="O20" s="175">
        <f t="shared" si="3"/>
        <v>4</v>
      </c>
      <c r="P20" s="175">
        <f t="shared" si="4"/>
        <v>2016</v>
      </c>
      <c r="Q20" s="176">
        <f t="shared" si="0"/>
        <v>0</v>
      </c>
      <c r="R20" s="176">
        <f t="shared" si="1"/>
        <v>0</v>
      </c>
      <c r="S20" s="177">
        <f t="shared" si="2"/>
        <v>0</v>
      </c>
      <c r="T20" s="178" t="s">
        <v>158</v>
      </c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</row>
    <row r="21" spans="1:49" s="16" customFormat="1" ht="15" customHeight="1">
      <c r="A21" s="165"/>
      <c r="B21" s="166"/>
      <c r="C21" s="167"/>
      <c r="D21" s="168"/>
      <c r="E21" s="278"/>
      <c r="F21" s="276"/>
      <c r="G21" s="185"/>
      <c r="H21" s="186"/>
      <c r="I21" s="171">
        <v>3</v>
      </c>
      <c r="J21" s="172">
        <v>2.26</v>
      </c>
      <c r="K21" s="173">
        <v>3</v>
      </c>
      <c r="L21" s="173">
        <v>0</v>
      </c>
      <c r="M21" s="173">
        <v>3</v>
      </c>
      <c r="N21" s="174"/>
      <c r="O21" s="175"/>
      <c r="P21" s="175"/>
      <c r="Q21" s="176">
        <f t="shared" si="0"/>
        <v>623759.9999999999</v>
      </c>
      <c r="R21" s="176">
        <f t="shared" si="1"/>
        <v>0</v>
      </c>
      <c r="S21" s="177">
        <f t="shared" si="2"/>
        <v>623759.9999999999</v>
      </c>
      <c r="T21" s="17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</row>
    <row r="22" spans="1:49" s="16" customFormat="1" ht="15" customHeight="1">
      <c r="A22" s="165">
        <v>7</v>
      </c>
      <c r="B22" s="166" t="s">
        <v>175</v>
      </c>
      <c r="C22" s="167"/>
      <c r="D22" s="184" t="s">
        <v>142</v>
      </c>
      <c r="E22" s="278" t="s">
        <v>20</v>
      </c>
      <c r="F22" s="276" t="s">
        <v>70</v>
      </c>
      <c r="G22" s="185" t="s">
        <v>13</v>
      </c>
      <c r="H22" s="186" t="s">
        <v>325</v>
      </c>
      <c r="I22" s="171">
        <v>4</v>
      </c>
      <c r="J22" s="172">
        <v>2.46</v>
      </c>
      <c r="K22" s="173">
        <v>0</v>
      </c>
      <c r="L22" s="173">
        <v>0</v>
      </c>
      <c r="M22" s="173">
        <v>0</v>
      </c>
      <c r="N22" s="174" t="s">
        <v>260</v>
      </c>
      <c r="O22" s="175">
        <f t="shared" si="3"/>
        <v>10</v>
      </c>
      <c r="P22" s="175">
        <f t="shared" si="4"/>
        <v>2016</v>
      </c>
      <c r="Q22" s="176">
        <f t="shared" si="0"/>
        <v>0</v>
      </c>
      <c r="R22" s="176">
        <f t="shared" si="1"/>
        <v>0</v>
      </c>
      <c r="S22" s="177">
        <f t="shared" si="2"/>
        <v>0</v>
      </c>
      <c r="T22" s="178" t="s">
        <v>158</v>
      </c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</row>
    <row r="23" spans="1:49" s="16" customFormat="1" ht="15" customHeight="1">
      <c r="A23" s="165"/>
      <c r="B23" s="166"/>
      <c r="C23" s="167"/>
      <c r="D23" s="184"/>
      <c r="E23" s="278"/>
      <c r="F23" s="276"/>
      <c r="G23" s="185"/>
      <c r="H23" s="186"/>
      <c r="I23" s="171">
        <v>3</v>
      </c>
      <c r="J23" s="172">
        <v>2.26</v>
      </c>
      <c r="K23" s="173">
        <v>4</v>
      </c>
      <c r="L23" s="173">
        <v>5</v>
      </c>
      <c r="M23" s="173">
        <v>9</v>
      </c>
      <c r="N23" s="174"/>
      <c r="O23" s="175"/>
      <c r="P23" s="175"/>
      <c r="Q23" s="176">
        <f t="shared" si="0"/>
        <v>831679.9999999999</v>
      </c>
      <c r="R23" s="176">
        <f t="shared" si="1"/>
        <v>361600</v>
      </c>
      <c r="S23" s="177">
        <f t="shared" si="2"/>
        <v>1193280</v>
      </c>
      <c r="T23" s="17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</row>
    <row r="24" spans="1:49" s="16" customFormat="1" ht="15" customHeight="1">
      <c r="A24" s="165">
        <v>8</v>
      </c>
      <c r="B24" s="166" t="s">
        <v>176</v>
      </c>
      <c r="C24" s="167"/>
      <c r="D24" s="184" t="s">
        <v>143</v>
      </c>
      <c r="E24" s="278" t="s">
        <v>20</v>
      </c>
      <c r="F24" s="276" t="s">
        <v>70</v>
      </c>
      <c r="G24" s="185" t="s">
        <v>101</v>
      </c>
      <c r="H24" s="187" t="s">
        <v>325</v>
      </c>
      <c r="I24" s="171">
        <v>3</v>
      </c>
      <c r="J24" s="172">
        <v>2.26</v>
      </c>
      <c r="K24" s="173">
        <v>4</v>
      </c>
      <c r="L24" s="173">
        <v>8</v>
      </c>
      <c r="M24" s="173">
        <v>12</v>
      </c>
      <c r="N24" s="174" t="s">
        <v>36</v>
      </c>
      <c r="O24" s="175">
        <f t="shared" si="3"/>
        <v>2</v>
      </c>
      <c r="P24" s="175">
        <f t="shared" si="4"/>
        <v>2015</v>
      </c>
      <c r="Q24" s="176">
        <f t="shared" si="0"/>
        <v>831679.9999999999</v>
      </c>
      <c r="R24" s="176">
        <f t="shared" si="1"/>
        <v>578560</v>
      </c>
      <c r="S24" s="177">
        <f t="shared" si="2"/>
        <v>1410240</v>
      </c>
      <c r="T24" s="188" t="s">
        <v>158</v>
      </c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</row>
    <row r="25" spans="1:49" s="16" customFormat="1" ht="15" customHeight="1">
      <c r="A25" s="165">
        <v>9</v>
      </c>
      <c r="B25" s="166" t="s">
        <v>104</v>
      </c>
      <c r="C25" s="167"/>
      <c r="D25" s="184" t="s">
        <v>144</v>
      </c>
      <c r="E25" s="278" t="s">
        <v>20</v>
      </c>
      <c r="F25" s="276" t="s">
        <v>70</v>
      </c>
      <c r="G25" s="185" t="s">
        <v>101</v>
      </c>
      <c r="H25" s="187" t="s">
        <v>325</v>
      </c>
      <c r="I25" s="171">
        <v>3</v>
      </c>
      <c r="J25" s="172">
        <v>2.26</v>
      </c>
      <c r="K25" s="173">
        <v>4</v>
      </c>
      <c r="L25" s="173">
        <v>8</v>
      </c>
      <c r="M25" s="173">
        <v>12</v>
      </c>
      <c r="N25" s="174" t="s">
        <v>36</v>
      </c>
      <c r="O25" s="175">
        <f t="shared" si="3"/>
        <v>2</v>
      </c>
      <c r="P25" s="175">
        <f t="shared" si="4"/>
        <v>2015</v>
      </c>
      <c r="Q25" s="176">
        <f t="shared" si="0"/>
        <v>831679.9999999999</v>
      </c>
      <c r="R25" s="176">
        <f t="shared" si="1"/>
        <v>578560</v>
      </c>
      <c r="S25" s="177">
        <f t="shared" si="2"/>
        <v>1410240</v>
      </c>
      <c r="T25" s="188" t="s">
        <v>158</v>
      </c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</row>
    <row r="26" spans="1:49" s="44" customFormat="1" ht="15" customHeight="1">
      <c r="A26" s="165">
        <v>10</v>
      </c>
      <c r="B26" s="166" t="s">
        <v>177</v>
      </c>
      <c r="C26" s="167"/>
      <c r="D26" s="184" t="s">
        <v>145</v>
      </c>
      <c r="E26" s="275" t="s">
        <v>20</v>
      </c>
      <c r="F26" s="276" t="s">
        <v>304</v>
      </c>
      <c r="G26" s="185" t="s">
        <v>263</v>
      </c>
      <c r="H26" s="170" t="s">
        <v>147</v>
      </c>
      <c r="I26" s="171">
        <v>4</v>
      </c>
      <c r="J26" s="172">
        <v>2.46</v>
      </c>
      <c r="K26" s="173">
        <v>0</v>
      </c>
      <c r="L26" s="173">
        <v>0</v>
      </c>
      <c r="M26" s="173">
        <v>0</v>
      </c>
      <c r="N26" s="174" t="s">
        <v>260</v>
      </c>
      <c r="O26" s="175">
        <f t="shared" si="3"/>
        <v>10</v>
      </c>
      <c r="P26" s="175">
        <f t="shared" si="4"/>
        <v>2016</v>
      </c>
      <c r="Q26" s="176">
        <f t="shared" si="0"/>
        <v>0</v>
      </c>
      <c r="R26" s="176">
        <f t="shared" si="1"/>
        <v>0</v>
      </c>
      <c r="S26" s="177">
        <f t="shared" si="2"/>
        <v>0</v>
      </c>
      <c r="T26" s="178" t="s">
        <v>158</v>
      </c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</row>
    <row r="27" spans="1:49" s="44" customFormat="1" ht="15" customHeight="1">
      <c r="A27" s="165"/>
      <c r="B27" s="166"/>
      <c r="C27" s="167"/>
      <c r="D27" s="184"/>
      <c r="E27" s="275"/>
      <c r="F27" s="276"/>
      <c r="G27" s="185"/>
      <c r="H27" s="170"/>
      <c r="I27" s="171">
        <v>3</v>
      </c>
      <c r="J27" s="172">
        <v>2.26</v>
      </c>
      <c r="K27" s="173">
        <v>4</v>
      </c>
      <c r="L27" s="173">
        <v>5</v>
      </c>
      <c r="M27" s="173">
        <v>9</v>
      </c>
      <c r="N27" s="174"/>
      <c r="O27" s="175"/>
      <c r="P27" s="175"/>
      <c r="Q27" s="176">
        <f t="shared" si="0"/>
        <v>831679.9999999999</v>
      </c>
      <c r="R27" s="176">
        <f t="shared" si="1"/>
        <v>361600</v>
      </c>
      <c r="S27" s="177">
        <f t="shared" si="2"/>
        <v>1193280</v>
      </c>
      <c r="T27" s="17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</row>
    <row r="28" spans="1:49" s="16" customFormat="1" ht="15" customHeight="1">
      <c r="A28" s="165">
        <v>11</v>
      </c>
      <c r="B28" s="179" t="s">
        <v>129</v>
      </c>
      <c r="C28" s="180"/>
      <c r="D28" s="181" t="s">
        <v>130</v>
      </c>
      <c r="E28" s="275" t="s">
        <v>20</v>
      </c>
      <c r="F28" s="277" t="s">
        <v>328</v>
      </c>
      <c r="G28" s="185" t="s">
        <v>155</v>
      </c>
      <c r="H28" s="182" t="s">
        <v>127</v>
      </c>
      <c r="I28" s="182">
        <v>1</v>
      </c>
      <c r="J28" s="172">
        <v>1.86</v>
      </c>
      <c r="K28" s="173">
        <v>4</v>
      </c>
      <c r="L28" s="173">
        <v>8</v>
      </c>
      <c r="M28" s="173">
        <v>12</v>
      </c>
      <c r="N28" s="183" t="s">
        <v>62</v>
      </c>
      <c r="O28" s="175">
        <f t="shared" si="3"/>
        <v>1</v>
      </c>
      <c r="P28" s="175">
        <f t="shared" si="4"/>
        <v>2015</v>
      </c>
      <c r="Q28" s="176">
        <f t="shared" si="0"/>
        <v>684480</v>
      </c>
      <c r="R28" s="176">
        <f t="shared" si="1"/>
        <v>476160</v>
      </c>
      <c r="S28" s="177">
        <f t="shared" si="2"/>
        <v>1160640</v>
      </c>
      <c r="T28" s="178" t="s">
        <v>158</v>
      </c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</row>
    <row r="29" spans="1:49" s="153" customFormat="1" ht="15" customHeight="1">
      <c r="A29" s="347"/>
      <c r="B29" s="333"/>
      <c r="C29" s="334"/>
      <c r="D29" s="335"/>
      <c r="E29" s="348"/>
      <c r="F29" s="349"/>
      <c r="G29" s="350"/>
      <c r="H29" s="339"/>
      <c r="I29" s="339"/>
      <c r="J29" s="351"/>
      <c r="K29" s="352"/>
      <c r="L29" s="352"/>
      <c r="M29" s="352"/>
      <c r="N29" s="342"/>
      <c r="O29" s="353"/>
      <c r="P29" s="353"/>
      <c r="Q29" s="354">
        <f>SUM(Q14:Q28)</f>
        <v>6506239.999999999</v>
      </c>
      <c r="R29" s="354">
        <f>SUM(R14:R28)</f>
        <v>2356480</v>
      </c>
      <c r="S29" s="354">
        <f>SUM(S14:S28)</f>
        <v>8862720</v>
      </c>
      <c r="T29" s="35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</row>
    <row r="30" spans="1:49" s="17" customFormat="1" ht="15" customHeight="1">
      <c r="A30" s="165">
        <v>12</v>
      </c>
      <c r="B30" s="179" t="s">
        <v>87</v>
      </c>
      <c r="C30" s="180"/>
      <c r="D30" s="181" t="s">
        <v>88</v>
      </c>
      <c r="E30" s="275" t="s">
        <v>20</v>
      </c>
      <c r="F30" s="277" t="s">
        <v>314</v>
      </c>
      <c r="G30" s="185" t="s">
        <v>155</v>
      </c>
      <c r="H30" s="182" t="s">
        <v>127</v>
      </c>
      <c r="I30" s="182">
        <v>1</v>
      </c>
      <c r="J30" s="189">
        <v>1.86</v>
      </c>
      <c r="K30" s="173">
        <v>4</v>
      </c>
      <c r="L30" s="173">
        <v>8</v>
      </c>
      <c r="M30" s="173">
        <v>12</v>
      </c>
      <c r="N30" s="181">
        <v>42012</v>
      </c>
      <c r="O30" s="175">
        <f>MONTH(N30)</f>
        <v>1</v>
      </c>
      <c r="P30" s="175">
        <f>YEAR(N30)</f>
        <v>2015</v>
      </c>
      <c r="Q30" s="176">
        <f t="shared" si="0"/>
        <v>684480</v>
      </c>
      <c r="R30" s="176">
        <f t="shared" si="1"/>
        <v>476160</v>
      </c>
      <c r="S30" s="177">
        <f t="shared" si="2"/>
        <v>1160640</v>
      </c>
      <c r="T30" s="190" t="s">
        <v>159</v>
      </c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</row>
    <row r="31" spans="1:49" s="17" customFormat="1" ht="15" customHeight="1">
      <c r="A31" s="165">
        <v>13</v>
      </c>
      <c r="B31" s="191" t="s">
        <v>48</v>
      </c>
      <c r="C31" s="183"/>
      <c r="D31" s="183" t="s">
        <v>47</v>
      </c>
      <c r="E31" s="278" t="s">
        <v>20</v>
      </c>
      <c r="F31" s="279" t="s">
        <v>70</v>
      </c>
      <c r="G31" s="185" t="s">
        <v>101</v>
      </c>
      <c r="H31" s="192" t="s">
        <v>325</v>
      </c>
      <c r="I31" s="180">
        <v>2</v>
      </c>
      <c r="J31" s="193">
        <v>2.26</v>
      </c>
      <c r="K31" s="173">
        <v>4</v>
      </c>
      <c r="L31" s="173">
        <v>8</v>
      </c>
      <c r="M31" s="173">
        <v>12</v>
      </c>
      <c r="N31" s="183" t="s">
        <v>33</v>
      </c>
      <c r="O31" s="175">
        <f aca="true" t="shared" si="5" ref="O31:O39">MONTH(N31)</f>
        <v>7</v>
      </c>
      <c r="P31" s="175">
        <f>YEAR(N31)</f>
        <v>2015</v>
      </c>
      <c r="Q31" s="176">
        <f t="shared" si="0"/>
        <v>831679.9999999999</v>
      </c>
      <c r="R31" s="176">
        <f t="shared" si="1"/>
        <v>578560</v>
      </c>
      <c r="S31" s="177">
        <f t="shared" si="2"/>
        <v>1410240</v>
      </c>
      <c r="T31" s="190" t="s">
        <v>71</v>
      </c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</row>
    <row r="32" spans="1:49" s="153" customFormat="1" ht="15" customHeight="1">
      <c r="A32" s="165">
        <v>14</v>
      </c>
      <c r="B32" s="191" t="s">
        <v>82</v>
      </c>
      <c r="C32" s="180"/>
      <c r="D32" s="183" t="s">
        <v>122</v>
      </c>
      <c r="E32" s="278" t="s">
        <v>20</v>
      </c>
      <c r="F32" s="279" t="s">
        <v>70</v>
      </c>
      <c r="G32" s="185" t="s">
        <v>101</v>
      </c>
      <c r="H32" s="182" t="s">
        <v>325</v>
      </c>
      <c r="I32" s="182" t="s">
        <v>149</v>
      </c>
      <c r="J32" s="193">
        <v>2.26</v>
      </c>
      <c r="K32" s="173">
        <v>0</v>
      </c>
      <c r="L32" s="173">
        <v>8</v>
      </c>
      <c r="M32" s="173">
        <v>8</v>
      </c>
      <c r="N32" s="194" t="s">
        <v>105</v>
      </c>
      <c r="O32" s="175">
        <f t="shared" si="5"/>
        <v>5</v>
      </c>
      <c r="P32" s="175">
        <f aca="true" t="shared" si="6" ref="P32:P39">YEAR(N32)</f>
        <v>2016</v>
      </c>
      <c r="Q32" s="176">
        <f t="shared" si="0"/>
        <v>0</v>
      </c>
      <c r="R32" s="176">
        <f>IF((J33*1150000+J33*1150000*0.08)&gt;J32*1210000,(J33*1150000+J33*1150000*0.08)-J32*1210000)*L32</f>
        <v>0</v>
      </c>
      <c r="S32" s="177">
        <f t="shared" si="2"/>
        <v>0</v>
      </c>
      <c r="T32" s="190" t="s">
        <v>71</v>
      </c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</row>
    <row r="33" spans="1:49" s="153" customFormat="1" ht="15" customHeight="1">
      <c r="A33" s="165"/>
      <c r="B33" s="191"/>
      <c r="C33" s="180"/>
      <c r="D33" s="183"/>
      <c r="E33" s="278"/>
      <c r="F33" s="279"/>
      <c r="G33" s="185"/>
      <c r="H33" s="182"/>
      <c r="I33" s="182" t="s">
        <v>107</v>
      </c>
      <c r="J33" s="193">
        <v>2.06</v>
      </c>
      <c r="K33" s="173">
        <v>4</v>
      </c>
      <c r="L33" s="173">
        <v>0</v>
      </c>
      <c r="M33" s="173">
        <v>4</v>
      </c>
      <c r="N33" s="194"/>
      <c r="O33" s="175"/>
      <c r="P33" s="175"/>
      <c r="Q33" s="176">
        <f t="shared" si="0"/>
        <v>758080</v>
      </c>
      <c r="R33" s="176">
        <f t="shared" si="1"/>
        <v>0</v>
      </c>
      <c r="S33" s="177">
        <f t="shared" si="2"/>
        <v>758080</v>
      </c>
      <c r="T33" s="190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</row>
    <row r="34" spans="1:49" s="17" customFormat="1" ht="15" customHeight="1">
      <c r="A34" s="165">
        <v>15</v>
      </c>
      <c r="B34" s="191" t="s">
        <v>83</v>
      </c>
      <c r="C34" s="180"/>
      <c r="D34" s="183" t="s">
        <v>123</v>
      </c>
      <c r="E34" s="275" t="s">
        <v>326</v>
      </c>
      <c r="F34" s="279" t="s">
        <v>70</v>
      </c>
      <c r="G34" s="185" t="s">
        <v>101</v>
      </c>
      <c r="H34" s="182" t="s">
        <v>324</v>
      </c>
      <c r="I34" s="182" t="s">
        <v>107</v>
      </c>
      <c r="J34" s="193">
        <v>2.41</v>
      </c>
      <c r="K34" s="173">
        <v>0</v>
      </c>
      <c r="L34" s="173">
        <v>0</v>
      </c>
      <c r="M34" s="173">
        <v>0</v>
      </c>
      <c r="N34" s="194" t="s">
        <v>23</v>
      </c>
      <c r="O34" s="175">
        <f t="shared" si="5"/>
        <v>5</v>
      </c>
      <c r="P34" s="175">
        <f t="shared" si="6"/>
        <v>2016</v>
      </c>
      <c r="Q34" s="176">
        <f t="shared" si="0"/>
        <v>0</v>
      </c>
      <c r="R34" s="176">
        <f t="shared" si="1"/>
        <v>0</v>
      </c>
      <c r="S34" s="177">
        <f t="shared" si="2"/>
        <v>0</v>
      </c>
      <c r="T34" s="190" t="s">
        <v>71</v>
      </c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</row>
    <row r="35" spans="1:49" s="17" customFormat="1" ht="15" customHeight="1">
      <c r="A35" s="165"/>
      <c r="B35" s="191"/>
      <c r="C35" s="180"/>
      <c r="D35" s="183"/>
      <c r="E35" s="275"/>
      <c r="F35" s="279"/>
      <c r="G35" s="185"/>
      <c r="H35" s="182"/>
      <c r="I35" s="182" t="s">
        <v>0</v>
      </c>
      <c r="J35" s="193">
        <v>2.1</v>
      </c>
      <c r="K35" s="173">
        <v>4</v>
      </c>
      <c r="L35" s="173">
        <v>0</v>
      </c>
      <c r="M35" s="173">
        <v>4</v>
      </c>
      <c r="N35" s="194"/>
      <c r="O35" s="175"/>
      <c r="P35" s="175"/>
      <c r="Q35" s="176">
        <f t="shared" si="0"/>
        <v>772800</v>
      </c>
      <c r="R35" s="176">
        <f t="shared" si="1"/>
        <v>0</v>
      </c>
      <c r="S35" s="177">
        <f t="shared" si="2"/>
        <v>772800</v>
      </c>
      <c r="T35" s="190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</row>
    <row r="36" spans="1:49" s="17" customFormat="1" ht="15" customHeight="1">
      <c r="A36" s="165">
        <v>16</v>
      </c>
      <c r="B36" s="191" t="s">
        <v>84</v>
      </c>
      <c r="C36" s="180"/>
      <c r="D36" s="183" t="s">
        <v>124</v>
      </c>
      <c r="E36" s="278" t="s">
        <v>20</v>
      </c>
      <c r="F36" s="279" t="s">
        <v>70</v>
      </c>
      <c r="G36" s="185" t="s">
        <v>101</v>
      </c>
      <c r="H36" s="182" t="s">
        <v>325</v>
      </c>
      <c r="I36" s="182" t="s">
        <v>149</v>
      </c>
      <c r="J36" s="193">
        <v>2.26</v>
      </c>
      <c r="K36" s="173">
        <v>4</v>
      </c>
      <c r="L36" s="173">
        <v>8</v>
      </c>
      <c r="M36" s="173">
        <v>12</v>
      </c>
      <c r="N36" s="194" t="s">
        <v>34</v>
      </c>
      <c r="O36" s="175">
        <f t="shared" si="5"/>
        <v>5</v>
      </c>
      <c r="P36" s="175">
        <f t="shared" si="6"/>
        <v>2015</v>
      </c>
      <c r="Q36" s="176">
        <f t="shared" si="0"/>
        <v>831679.9999999999</v>
      </c>
      <c r="R36" s="176">
        <f t="shared" si="1"/>
        <v>578560</v>
      </c>
      <c r="S36" s="177">
        <f t="shared" si="2"/>
        <v>1410240</v>
      </c>
      <c r="T36" s="190" t="s">
        <v>71</v>
      </c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</row>
    <row r="37" spans="1:49" s="153" customFormat="1" ht="15" customHeight="1">
      <c r="A37" s="165">
        <v>17</v>
      </c>
      <c r="B37" s="191" t="s">
        <v>120</v>
      </c>
      <c r="C37" s="180"/>
      <c r="D37" s="183" t="s">
        <v>125</v>
      </c>
      <c r="E37" s="278" t="s">
        <v>20</v>
      </c>
      <c r="F37" s="279" t="s">
        <v>70</v>
      </c>
      <c r="G37" s="185" t="s">
        <v>101</v>
      </c>
      <c r="H37" s="182" t="s">
        <v>325</v>
      </c>
      <c r="I37" s="182" t="s">
        <v>149</v>
      </c>
      <c r="J37" s="193">
        <v>2.26</v>
      </c>
      <c r="K37" s="173"/>
      <c r="L37" s="173">
        <v>8</v>
      </c>
      <c r="M37" s="173">
        <v>8</v>
      </c>
      <c r="N37" s="194" t="s">
        <v>105</v>
      </c>
      <c r="O37" s="175">
        <f t="shared" si="5"/>
        <v>5</v>
      </c>
      <c r="P37" s="175">
        <f t="shared" si="6"/>
        <v>2016</v>
      </c>
      <c r="Q37" s="176">
        <f t="shared" si="0"/>
        <v>0</v>
      </c>
      <c r="R37" s="176">
        <f>IF((J38*1150000+J38*1150000*0.08)&gt;J37*1210000,(J38*1150000+J38*1150000*0.08)-J37*1210000)*L37</f>
        <v>0</v>
      </c>
      <c r="S37" s="177">
        <f t="shared" si="2"/>
        <v>0</v>
      </c>
      <c r="T37" s="190" t="s">
        <v>71</v>
      </c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</row>
    <row r="38" spans="1:49" s="153" customFormat="1" ht="15" customHeight="1">
      <c r="A38" s="165"/>
      <c r="B38" s="191"/>
      <c r="C38" s="180"/>
      <c r="D38" s="183"/>
      <c r="E38" s="278"/>
      <c r="F38" s="279"/>
      <c r="G38" s="185"/>
      <c r="H38" s="182"/>
      <c r="I38" s="182" t="s">
        <v>107</v>
      </c>
      <c r="J38" s="193">
        <v>2.06</v>
      </c>
      <c r="K38" s="173">
        <v>4</v>
      </c>
      <c r="L38" s="173"/>
      <c r="M38" s="173">
        <v>4</v>
      </c>
      <c r="N38" s="194"/>
      <c r="O38" s="175"/>
      <c r="P38" s="175"/>
      <c r="Q38" s="176">
        <f t="shared" si="0"/>
        <v>758080</v>
      </c>
      <c r="R38" s="176"/>
      <c r="S38" s="177">
        <f t="shared" si="2"/>
        <v>758080</v>
      </c>
      <c r="T38" s="190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</row>
    <row r="39" spans="1:49" s="153" customFormat="1" ht="15" customHeight="1">
      <c r="A39" s="165">
        <v>18</v>
      </c>
      <c r="B39" s="191" t="s">
        <v>104</v>
      </c>
      <c r="C39" s="180"/>
      <c r="D39" s="183" t="s">
        <v>126</v>
      </c>
      <c r="E39" s="278" t="s">
        <v>20</v>
      </c>
      <c r="F39" s="279" t="s">
        <v>70</v>
      </c>
      <c r="G39" s="185" t="s">
        <v>101</v>
      </c>
      <c r="H39" s="182" t="s">
        <v>325</v>
      </c>
      <c r="I39" s="182" t="s">
        <v>149</v>
      </c>
      <c r="J39" s="193">
        <v>2.26</v>
      </c>
      <c r="K39" s="173">
        <v>0</v>
      </c>
      <c r="L39" s="173">
        <v>8</v>
      </c>
      <c r="M39" s="173">
        <v>8</v>
      </c>
      <c r="N39" s="194" t="s">
        <v>105</v>
      </c>
      <c r="O39" s="175">
        <f t="shared" si="5"/>
        <v>5</v>
      </c>
      <c r="P39" s="175">
        <f t="shared" si="6"/>
        <v>2016</v>
      </c>
      <c r="Q39" s="176">
        <f t="shared" si="0"/>
        <v>0</v>
      </c>
      <c r="R39" s="176">
        <f>IF((J40*1150000+J40*1150000*0.08)&gt;J39*1210000,(J40*1150000+J40*1150000*0.08)-J39*1210000)*L39</f>
        <v>0</v>
      </c>
      <c r="S39" s="177">
        <f t="shared" si="2"/>
        <v>0</v>
      </c>
      <c r="T39" s="190" t="s">
        <v>71</v>
      </c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</row>
    <row r="40" spans="1:49" s="153" customFormat="1" ht="15" customHeight="1">
      <c r="A40" s="165"/>
      <c r="B40" s="191"/>
      <c r="C40" s="180"/>
      <c r="D40" s="183"/>
      <c r="E40" s="278"/>
      <c r="F40" s="279"/>
      <c r="G40" s="185"/>
      <c r="H40" s="182"/>
      <c r="I40" s="182" t="s">
        <v>107</v>
      </c>
      <c r="J40" s="193">
        <v>2.06</v>
      </c>
      <c r="K40" s="173">
        <v>4</v>
      </c>
      <c r="L40" s="173"/>
      <c r="M40" s="173">
        <v>4</v>
      </c>
      <c r="N40" s="194"/>
      <c r="O40" s="175"/>
      <c r="P40" s="175"/>
      <c r="Q40" s="176">
        <f t="shared" si="0"/>
        <v>758080</v>
      </c>
      <c r="R40" s="176"/>
      <c r="S40" s="177">
        <f t="shared" si="2"/>
        <v>758080</v>
      </c>
      <c r="T40" s="190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</row>
    <row r="41" spans="1:49" s="153" customFormat="1" ht="15" customHeight="1">
      <c r="A41" s="347"/>
      <c r="B41" s="357"/>
      <c r="C41" s="334"/>
      <c r="D41" s="342"/>
      <c r="E41" s="358"/>
      <c r="F41" s="359"/>
      <c r="G41" s="350"/>
      <c r="H41" s="339"/>
      <c r="I41" s="339"/>
      <c r="J41" s="360"/>
      <c r="K41" s="352"/>
      <c r="L41" s="352"/>
      <c r="M41" s="352"/>
      <c r="N41" s="361"/>
      <c r="O41" s="353"/>
      <c r="P41" s="353"/>
      <c r="Q41" s="354">
        <f>SUM(Q31:Q40)</f>
        <v>4710400</v>
      </c>
      <c r="R41" s="354">
        <f>SUM(R31:R40)</f>
        <v>1157120</v>
      </c>
      <c r="S41" s="354">
        <f>SUM(S31:S40)</f>
        <v>5867520</v>
      </c>
      <c r="T41" s="362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</row>
    <row r="42" spans="1:49" s="17" customFormat="1" ht="15" customHeight="1">
      <c r="A42" s="165">
        <v>19</v>
      </c>
      <c r="B42" s="179" t="s">
        <v>85</v>
      </c>
      <c r="C42" s="180"/>
      <c r="D42" s="181" t="s">
        <v>86</v>
      </c>
      <c r="E42" s="275" t="s">
        <v>20</v>
      </c>
      <c r="F42" s="277" t="s">
        <v>314</v>
      </c>
      <c r="G42" s="169" t="s">
        <v>155</v>
      </c>
      <c r="H42" s="182" t="s">
        <v>127</v>
      </c>
      <c r="I42" s="182">
        <v>1</v>
      </c>
      <c r="J42" s="195">
        <v>1.86</v>
      </c>
      <c r="K42" s="173">
        <v>4</v>
      </c>
      <c r="L42" s="173">
        <v>8</v>
      </c>
      <c r="M42" s="173">
        <v>12</v>
      </c>
      <c r="N42" s="183" t="s">
        <v>110</v>
      </c>
      <c r="O42" s="175">
        <f>MONTH(N42)</f>
        <v>8</v>
      </c>
      <c r="P42" s="175">
        <f>YEAR(N42)</f>
        <v>2015</v>
      </c>
      <c r="Q42" s="176">
        <f t="shared" si="0"/>
        <v>684480</v>
      </c>
      <c r="R42" s="176">
        <f t="shared" si="1"/>
        <v>476160</v>
      </c>
      <c r="S42" s="177">
        <f t="shared" si="2"/>
        <v>1160640</v>
      </c>
      <c r="T42" s="190" t="s">
        <v>160</v>
      </c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</row>
    <row r="43" spans="1:49" s="45" customFormat="1" ht="15" customHeight="1">
      <c r="A43" s="196">
        <v>20</v>
      </c>
      <c r="B43" s="197" t="s">
        <v>200</v>
      </c>
      <c r="C43" s="167"/>
      <c r="D43" s="198">
        <v>32052</v>
      </c>
      <c r="E43" s="278" t="s">
        <v>20</v>
      </c>
      <c r="F43" s="276" t="s">
        <v>70</v>
      </c>
      <c r="G43" s="169" t="s">
        <v>101</v>
      </c>
      <c r="H43" s="199" t="s">
        <v>325</v>
      </c>
      <c r="I43" s="171">
        <v>4</v>
      </c>
      <c r="J43" s="172">
        <v>2.46</v>
      </c>
      <c r="K43" s="173">
        <v>0</v>
      </c>
      <c r="L43" s="173">
        <v>0</v>
      </c>
      <c r="M43" s="173">
        <v>0</v>
      </c>
      <c r="N43" s="174" t="s">
        <v>260</v>
      </c>
      <c r="O43" s="175">
        <f>MONTH(N43)</f>
        <v>10</v>
      </c>
      <c r="P43" s="175">
        <f>YEAR(N43)</f>
        <v>2016</v>
      </c>
      <c r="Q43" s="176">
        <f t="shared" si="0"/>
        <v>0</v>
      </c>
      <c r="R43" s="176">
        <f t="shared" si="1"/>
        <v>0</v>
      </c>
      <c r="S43" s="177">
        <f t="shared" si="2"/>
        <v>0</v>
      </c>
      <c r="T43" s="200" t="s">
        <v>21</v>
      </c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</row>
    <row r="44" spans="1:49" s="45" customFormat="1" ht="15" customHeight="1">
      <c r="A44" s="196"/>
      <c r="B44" s="197"/>
      <c r="C44" s="167"/>
      <c r="D44" s="198"/>
      <c r="E44" s="278"/>
      <c r="F44" s="276"/>
      <c r="G44" s="169"/>
      <c r="H44" s="199"/>
      <c r="I44" s="171"/>
      <c r="J44" s="172">
        <v>2.26</v>
      </c>
      <c r="K44" s="173">
        <v>4</v>
      </c>
      <c r="L44" s="173">
        <v>5</v>
      </c>
      <c r="M44" s="173">
        <v>9</v>
      </c>
      <c r="N44" s="174"/>
      <c r="O44" s="175"/>
      <c r="P44" s="175"/>
      <c r="Q44" s="176">
        <f t="shared" si="0"/>
        <v>831679.9999999999</v>
      </c>
      <c r="R44" s="176">
        <f t="shared" si="1"/>
        <v>361600</v>
      </c>
      <c r="S44" s="177">
        <f t="shared" si="2"/>
        <v>1193280</v>
      </c>
      <c r="T44" s="200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</row>
    <row r="45" spans="1:49" s="17" customFormat="1" ht="15" customHeight="1">
      <c r="A45" s="196">
        <v>21</v>
      </c>
      <c r="B45" s="179" t="s">
        <v>93</v>
      </c>
      <c r="C45" s="180"/>
      <c r="D45" s="181" t="s">
        <v>94</v>
      </c>
      <c r="E45" s="275" t="s">
        <v>20</v>
      </c>
      <c r="F45" s="277" t="s">
        <v>314</v>
      </c>
      <c r="G45" s="169" t="s">
        <v>157</v>
      </c>
      <c r="H45" s="182" t="s">
        <v>127</v>
      </c>
      <c r="I45" s="182">
        <v>1</v>
      </c>
      <c r="J45" s="201">
        <v>1.86</v>
      </c>
      <c r="K45" s="173">
        <v>4</v>
      </c>
      <c r="L45" s="173">
        <v>8</v>
      </c>
      <c r="M45" s="173">
        <v>12</v>
      </c>
      <c r="N45" s="183" t="s">
        <v>62</v>
      </c>
      <c r="O45" s="175">
        <f>MONTH(N45)</f>
        <v>1</v>
      </c>
      <c r="P45" s="175">
        <f>YEAR(N45)</f>
        <v>2015</v>
      </c>
      <c r="Q45" s="176">
        <f t="shared" si="0"/>
        <v>684480</v>
      </c>
      <c r="R45" s="176">
        <f t="shared" si="1"/>
        <v>476160</v>
      </c>
      <c r="S45" s="177">
        <f t="shared" si="2"/>
        <v>1160640</v>
      </c>
      <c r="T45" s="202" t="s">
        <v>21</v>
      </c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</row>
    <row r="46" spans="1:49" s="153" customFormat="1" ht="15" customHeight="1">
      <c r="A46" s="363"/>
      <c r="B46" s="333"/>
      <c r="C46" s="334"/>
      <c r="D46" s="335"/>
      <c r="E46" s="348"/>
      <c r="F46" s="349"/>
      <c r="G46" s="364"/>
      <c r="H46" s="339"/>
      <c r="I46" s="339"/>
      <c r="J46" s="365"/>
      <c r="K46" s="352"/>
      <c r="L46" s="352"/>
      <c r="M46" s="352"/>
      <c r="N46" s="342"/>
      <c r="O46" s="353"/>
      <c r="P46" s="353"/>
      <c r="Q46" s="354">
        <f>SUM(Q43:Q45)</f>
        <v>1516160</v>
      </c>
      <c r="R46" s="354">
        <f>SUM(R43:R45)</f>
        <v>837760</v>
      </c>
      <c r="S46" s="354">
        <f>SUM(S43:S45)</f>
        <v>2353920</v>
      </c>
      <c r="T46" s="36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</row>
    <row r="47" spans="1:49" s="45" customFormat="1" ht="15" customHeight="1">
      <c r="A47" s="165">
        <v>22</v>
      </c>
      <c r="B47" s="197" t="s">
        <v>197</v>
      </c>
      <c r="C47" s="167"/>
      <c r="D47" s="203">
        <v>31905</v>
      </c>
      <c r="E47" s="280" t="s">
        <v>20</v>
      </c>
      <c r="F47" s="276" t="s">
        <v>70</v>
      </c>
      <c r="G47" s="169" t="s">
        <v>101</v>
      </c>
      <c r="H47" s="199" t="s">
        <v>325</v>
      </c>
      <c r="I47" s="171">
        <v>4</v>
      </c>
      <c r="J47" s="172">
        <v>2.46</v>
      </c>
      <c r="K47" s="173">
        <v>0</v>
      </c>
      <c r="L47" s="173">
        <v>0</v>
      </c>
      <c r="M47" s="173">
        <v>0</v>
      </c>
      <c r="N47" s="174" t="s">
        <v>260</v>
      </c>
      <c r="O47" s="175">
        <f>MONTH(N47)</f>
        <v>10</v>
      </c>
      <c r="P47" s="175">
        <f>YEAR(N47)</f>
        <v>2016</v>
      </c>
      <c r="Q47" s="176">
        <f t="shared" si="0"/>
        <v>0</v>
      </c>
      <c r="R47" s="176">
        <f t="shared" si="1"/>
        <v>0</v>
      </c>
      <c r="S47" s="177">
        <f t="shared" si="2"/>
        <v>0</v>
      </c>
      <c r="T47" s="190" t="s">
        <v>166</v>
      </c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</row>
    <row r="48" spans="1:49" s="45" customFormat="1" ht="15" customHeight="1">
      <c r="A48" s="165"/>
      <c r="B48" s="197"/>
      <c r="C48" s="167"/>
      <c r="D48" s="203"/>
      <c r="E48" s="280"/>
      <c r="F48" s="276"/>
      <c r="G48" s="169"/>
      <c r="H48" s="199"/>
      <c r="I48" s="171"/>
      <c r="J48" s="172">
        <v>2.26</v>
      </c>
      <c r="K48" s="173">
        <v>4</v>
      </c>
      <c r="L48" s="173">
        <v>5</v>
      </c>
      <c r="M48" s="173">
        <v>9</v>
      </c>
      <c r="N48" s="174"/>
      <c r="O48" s="175"/>
      <c r="P48" s="175"/>
      <c r="Q48" s="176">
        <f t="shared" si="0"/>
        <v>831679.9999999999</v>
      </c>
      <c r="R48" s="176">
        <f t="shared" si="1"/>
        <v>361600</v>
      </c>
      <c r="S48" s="177">
        <f t="shared" si="2"/>
        <v>1193280</v>
      </c>
      <c r="T48" s="190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</row>
    <row r="49" spans="1:49" s="45" customFormat="1" ht="15" customHeight="1">
      <c r="A49" s="165">
        <v>23</v>
      </c>
      <c r="B49" s="197" t="s">
        <v>198</v>
      </c>
      <c r="C49" s="167"/>
      <c r="D49" s="203" t="s">
        <v>106</v>
      </c>
      <c r="E49" s="280" t="s">
        <v>20</v>
      </c>
      <c r="F49" s="276" t="s">
        <v>70</v>
      </c>
      <c r="G49" s="169" t="s">
        <v>13</v>
      </c>
      <c r="H49" s="199" t="s">
        <v>325</v>
      </c>
      <c r="I49" s="171">
        <v>4</v>
      </c>
      <c r="J49" s="172">
        <v>2.46</v>
      </c>
      <c r="K49" s="173">
        <v>0</v>
      </c>
      <c r="L49" s="173">
        <v>0</v>
      </c>
      <c r="M49" s="173">
        <v>0</v>
      </c>
      <c r="N49" s="174" t="s">
        <v>260</v>
      </c>
      <c r="O49" s="175">
        <f>MONTH(N49)</f>
        <v>10</v>
      </c>
      <c r="P49" s="175">
        <f>YEAR(N49)</f>
        <v>2016</v>
      </c>
      <c r="Q49" s="176">
        <f t="shared" si="0"/>
        <v>0</v>
      </c>
      <c r="R49" s="176">
        <f t="shared" si="1"/>
        <v>0</v>
      </c>
      <c r="S49" s="177">
        <f t="shared" si="2"/>
        <v>0</v>
      </c>
      <c r="T49" s="190" t="s">
        <v>166</v>
      </c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</row>
    <row r="50" spans="1:49" s="45" customFormat="1" ht="15" customHeight="1">
      <c r="A50" s="165"/>
      <c r="B50" s="197"/>
      <c r="C50" s="167"/>
      <c r="D50" s="203"/>
      <c r="E50" s="280"/>
      <c r="F50" s="276"/>
      <c r="G50" s="169"/>
      <c r="H50" s="199"/>
      <c r="I50" s="171"/>
      <c r="J50" s="172">
        <v>2.26</v>
      </c>
      <c r="K50" s="173">
        <v>4</v>
      </c>
      <c r="L50" s="173">
        <v>5</v>
      </c>
      <c r="M50" s="173">
        <v>9</v>
      </c>
      <c r="N50" s="174"/>
      <c r="O50" s="175"/>
      <c r="P50" s="175"/>
      <c r="Q50" s="176">
        <f t="shared" si="0"/>
        <v>831679.9999999999</v>
      </c>
      <c r="R50" s="176">
        <f t="shared" si="1"/>
        <v>361600</v>
      </c>
      <c r="S50" s="177">
        <f t="shared" si="2"/>
        <v>1193280</v>
      </c>
      <c r="T50" s="190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</row>
    <row r="51" spans="1:49" s="153" customFormat="1" ht="15" customHeight="1">
      <c r="A51" s="347"/>
      <c r="B51" s="367"/>
      <c r="C51" s="368"/>
      <c r="D51" s="369"/>
      <c r="E51" s="370"/>
      <c r="F51" s="371"/>
      <c r="G51" s="364"/>
      <c r="H51" s="372"/>
      <c r="I51" s="373"/>
      <c r="J51" s="351"/>
      <c r="K51" s="352"/>
      <c r="L51" s="352"/>
      <c r="M51" s="352"/>
      <c r="N51" s="374"/>
      <c r="O51" s="353"/>
      <c r="P51" s="353"/>
      <c r="Q51" s="354">
        <f>SUM(Q47:Q50)</f>
        <v>1663359.9999999998</v>
      </c>
      <c r="R51" s="354">
        <f>SUM(R47:R50)</f>
        <v>723200</v>
      </c>
      <c r="S51" s="354">
        <f>SUM(S47:S50)</f>
        <v>2386560</v>
      </c>
      <c r="T51" s="362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</row>
    <row r="52" spans="1:49" s="43" customFormat="1" ht="15" customHeight="1">
      <c r="A52" s="204">
        <v>24</v>
      </c>
      <c r="B52" s="205" t="s">
        <v>187</v>
      </c>
      <c r="C52" s="206"/>
      <c r="D52" s="207" t="s">
        <v>39</v>
      </c>
      <c r="E52" s="281" t="s">
        <v>20</v>
      </c>
      <c r="F52" s="282" t="s">
        <v>70</v>
      </c>
      <c r="G52" s="208" t="s">
        <v>78</v>
      </c>
      <c r="H52" s="209" t="s">
        <v>325</v>
      </c>
      <c r="I52" s="210">
        <v>4</v>
      </c>
      <c r="J52" s="211">
        <v>2.46</v>
      </c>
      <c r="K52" s="173">
        <v>0</v>
      </c>
      <c r="L52" s="173">
        <v>0</v>
      </c>
      <c r="M52" s="173">
        <v>0</v>
      </c>
      <c r="N52" s="212" t="s">
        <v>19</v>
      </c>
      <c r="O52" s="213">
        <f>MONTH(N52)</f>
        <v>4</v>
      </c>
      <c r="P52" s="213">
        <f>YEAR(N52)</f>
        <v>2016</v>
      </c>
      <c r="Q52" s="176">
        <f t="shared" si="0"/>
        <v>0</v>
      </c>
      <c r="R52" s="176">
        <f t="shared" si="1"/>
        <v>0</v>
      </c>
      <c r="S52" s="177">
        <f t="shared" si="2"/>
        <v>0</v>
      </c>
      <c r="T52" s="214" t="s">
        <v>264</v>
      </c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</row>
    <row r="53" spans="1:49" s="43" customFormat="1" ht="15" customHeight="1">
      <c r="A53" s="204"/>
      <c r="B53" s="205"/>
      <c r="C53" s="206"/>
      <c r="D53" s="207"/>
      <c r="E53" s="281"/>
      <c r="F53" s="282"/>
      <c r="G53" s="208"/>
      <c r="H53" s="209"/>
      <c r="I53" s="210"/>
      <c r="J53" s="211">
        <v>2.26</v>
      </c>
      <c r="K53" s="173">
        <v>3</v>
      </c>
      <c r="L53" s="173">
        <v>0</v>
      </c>
      <c r="M53" s="173">
        <v>3</v>
      </c>
      <c r="N53" s="212"/>
      <c r="O53" s="213"/>
      <c r="P53" s="213"/>
      <c r="Q53" s="176">
        <f t="shared" si="0"/>
        <v>623759.9999999999</v>
      </c>
      <c r="R53" s="176">
        <f t="shared" si="1"/>
        <v>0</v>
      </c>
      <c r="S53" s="177">
        <f t="shared" si="2"/>
        <v>623759.9999999999</v>
      </c>
      <c r="T53" s="214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</row>
    <row r="54" spans="1:49" s="46" customFormat="1" ht="15" customHeight="1">
      <c r="A54" s="204">
        <v>25</v>
      </c>
      <c r="B54" s="205" t="s">
        <v>188</v>
      </c>
      <c r="C54" s="206"/>
      <c r="D54" s="207" t="s">
        <v>40</v>
      </c>
      <c r="E54" s="283" t="s">
        <v>20</v>
      </c>
      <c r="F54" s="276" t="s">
        <v>304</v>
      </c>
      <c r="G54" s="208" t="s">
        <v>146</v>
      </c>
      <c r="H54" s="215" t="s">
        <v>147</v>
      </c>
      <c r="I54" s="210">
        <v>4</v>
      </c>
      <c r="J54" s="172">
        <v>2.46</v>
      </c>
      <c r="K54" s="173">
        <v>0</v>
      </c>
      <c r="L54" s="173">
        <v>0</v>
      </c>
      <c r="M54" s="173">
        <v>0</v>
      </c>
      <c r="N54" s="174" t="s">
        <v>260</v>
      </c>
      <c r="O54" s="213">
        <f>MONTH(N54)</f>
        <v>10</v>
      </c>
      <c r="P54" s="213">
        <f>YEAR(N54)</f>
        <v>2016</v>
      </c>
      <c r="Q54" s="176">
        <f t="shared" si="0"/>
        <v>0</v>
      </c>
      <c r="R54" s="176">
        <f t="shared" si="1"/>
        <v>0</v>
      </c>
      <c r="S54" s="177">
        <f t="shared" si="2"/>
        <v>0</v>
      </c>
      <c r="T54" s="214" t="s">
        <v>264</v>
      </c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</row>
    <row r="55" spans="1:49" s="46" customFormat="1" ht="15" customHeight="1">
      <c r="A55" s="204"/>
      <c r="B55" s="205"/>
      <c r="C55" s="206"/>
      <c r="D55" s="207"/>
      <c r="E55" s="283"/>
      <c r="F55" s="276"/>
      <c r="G55" s="208"/>
      <c r="H55" s="215"/>
      <c r="I55" s="210"/>
      <c r="J55" s="172">
        <v>2.26</v>
      </c>
      <c r="K55" s="173">
        <v>4</v>
      </c>
      <c r="L55" s="173">
        <v>5</v>
      </c>
      <c r="M55" s="173">
        <v>9</v>
      </c>
      <c r="N55" s="174"/>
      <c r="O55" s="213"/>
      <c r="P55" s="213"/>
      <c r="Q55" s="176">
        <f t="shared" si="0"/>
        <v>831679.9999999999</v>
      </c>
      <c r="R55" s="176">
        <f t="shared" si="1"/>
        <v>361600</v>
      </c>
      <c r="S55" s="177">
        <f t="shared" si="2"/>
        <v>1193280</v>
      </c>
      <c r="T55" s="214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</row>
    <row r="56" spans="1:49" s="154" customFormat="1" ht="15" customHeight="1">
      <c r="A56" s="375"/>
      <c r="B56" s="376"/>
      <c r="C56" s="377"/>
      <c r="D56" s="378"/>
      <c r="E56" s="379"/>
      <c r="F56" s="371"/>
      <c r="G56" s="380"/>
      <c r="H56" s="381"/>
      <c r="I56" s="382"/>
      <c r="J56" s="351"/>
      <c r="K56" s="352"/>
      <c r="L56" s="352"/>
      <c r="M56" s="352"/>
      <c r="N56" s="374"/>
      <c r="O56" s="383"/>
      <c r="P56" s="383"/>
      <c r="Q56" s="354">
        <f>SUM(Q52:Q55)</f>
        <v>1455439.9999999998</v>
      </c>
      <c r="R56" s="354">
        <f>SUM(R52:R55)</f>
        <v>361600</v>
      </c>
      <c r="S56" s="354">
        <f>SUM(S52:S55)</f>
        <v>1817040</v>
      </c>
      <c r="T56" s="384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385"/>
      <c r="AT56" s="385"/>
      <c r="AU56" s="385"/>
      <c r="AV56" s="385"/>
      <c r="AW56" s="385"/>
    </row>
    <row r="57" spans="1:49" s="45" customFormat="1" ht="15" customHeight="1">
      <c r="A57" s="165">
        <v>26</v>
      </c>
      <c r="B57" s="216" t="s">
        <v>189</v>
      </c>
      <c r="C57" s="167"/>
      <c r="D57" s="217" t="s">
        <v>41</v>
      </c>
      <c r="E57" s="278" t="s">
        <v>20</v>
      </c>
      <c r="F57" s="276" t="s">
        <v>70</v>
      </c>
      <c r="G57" s="169" t="s">
        <v>101</v>
      </c>
      <c r="H57" s="218" t="s">
        <v>325</v>
      </c>
      <c r="I57" s="171">
        <v>4</v>
      </c>
      <c r="J57" s="172">
        <v>2.46</v>
      </c>
      <c r="K57" s="173">
        <v>0</v>
      </c>
      <c r="L57" s="173">
        <v>0</v>
      </c>
      <c r="M57" s="173">
        <v>0</v>
      </c>
      <c r="N57" s="174" t="s">
        <v>260</v>
      </c>
      <c r="O57" s="175">
        <f>MONTH(N57)</f>
        <v>10</v>
      </c>
      <c r="P57" s="175">
        <f>YEAR(N57)</f>
        <v>2016</v>
      </c>
      <c r="Q57" s="176">
        <f t="shared" si="0"/>
        <v>0</v>
      </c>
      <c r="R57" s="176">
        <f t="shared" si="1"/>
        <v>0</v>
      </c>
      <c r="S57" s="177">
        <f t="shared" si="2"/>
        <v>0</v>
      </c>
      <c r="T57" s="200" t="s">
        <v>162</v>
      </c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</row>
    <row r="58" spans="1:49" s="45" customFormat="1" ht="15" customHeight="1">
      <c r="A58" s="165"/>
      <c r="B58" s="216"/>
      <c r="C58" s="167"/>
      <c r="D58" s="217"/>
      <c r="E58" s="278"/>
      <c r="F58" s="276"/>
      <c r="G58" s="169"/>
      <c r="H58" s="218"/>
      <c r="I58" s="171"/>
      <c r="J58" s="172">
        <v>2.26</v>
      </c>
      <c r="K58" s="173">
        <v>4</v>
      </c>
      <c r="L58" s="173">
        <v>5</v>
      </c>
      <c r="M58" s="173">
        <v>9</v>
      </c>
      <c r="N58" s="174"/>
      <c r="O58" s="175"/>
      <c r="P58" s="175"/>
      <c r="Q58" s="176">
        <f t="shared" si="0"/>
        <v>831679.9999999999</v>
      </c>
      <c r="R58" s="176">
        <f t="shared" si="1"/>
        <v>361600</v>
      </c>
      <c r="S58" s="177">
        <f t="shared" si="2"/>
        <v>1193280</v>
      </c>
      <c r="T58" s="200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</row>
    <row r="59" spans="1:49" s="17" customFormat="1" ht="15" customHeight="1">
      <c r="A59" s="165">
        <v>27</v>
      </c>
      <c r="B59" s="179" t="s">
        <v>55</v>
      </c>
      <c r="C59" s="180"/>
      <c r="D59" s="181" t="s">
        <v>56</v>
      </c>
      <c r="E59" s="275" t="s">
        <v>20</v>
      </c>
      <c r="F59" s="277" t="s">
        <v>328</v>
      </c>
      <c r="G59" s="169" t="s">
        <v>155</v>
      </c>
      <c r="H59" s="219" t="s">
        <v>127</v>
      </c>
      <c r="I59" s="182">
        <v>1</v>
      </c>
      <c r="J59" s="220">
        <v>1.86</v>
      </c>
      <c r="K59" s="173">
        <v>4</v>
      </c>
      <c r="L59" s="173">
        <v>8</v>
      </c>
      <c r="M59" s="173">
        <v>12</v>
      </c>
      <c r="N59" s="183" t="s">
        <v>62</v>
      </c>
      <c r="O59" s="175">
        <f aca="true" t="shared" si="7" ref="O59:O68">MONTH(N59)</f>
        <v>1</v>
      </c>
      <c r="P59" s="175">
        <f aca="true" t="shared" si="8" ref="P59:P68">YEAR(N59)</f>
        <v>2015</v>
      </c>
      <c r="Q59" s="176">
        <f t="shared" si="0"/>
        <v>684480</v>
      </c>
      <c r="R59" s="176">
        <f t="shared" si="1"/>
        <v>476160</v>
      </c>
      <c r="S59" s="177">
        <f t="shared" si="2"/>
        <v>1160640</v>
      </c>
      <c r="T59" s="190" t="s">
        <v>162</v>
      </c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</row>
    <row r="60" spans="1:49" s="153" customFormat="1" ht="15" customHeight="1">
      <c r="A60" s="347"/>
      <c r="B60" s="333"/>
      <c r="C60" s="334"/>
      <c r="D60" s="335"/>
      <c r="E60" s="348"/>
      <c r="F60" s="349"/>
      <c r="G60" s="364"/>
      <c r="H60" s="386"/>
      <c r="I60" s="339"/>
      <c r="J60" s="387"/>
      <c r="K60" s="352"/>
      <c r="L60" s="352"/>
      <c r="M60" s="352"/>
      <c r="N60" s="342"/>
      <c r="O60" s="353"/>
      <c r="P60" s="353"/>
      <c r="Q60" s="354">
        <f>SUM(Q57:Q59)</f>
        <v>1516160</v>
      </c>
      <c r="R60" s="354">
        <f>SUM(R57:R59)</f>
        <v>837760</v>
      </c>
      <c r="S60" s="354">
        <f>SUM(S57:S59)</f>
        <v>2353920</v>
      </c>
      <c r="T60" s="362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</row>
    <row r="61" spans="1:49" s="45" customFormat="1" ht="15" customHeight="1">
      <c r="A61" s="165">
        <v>28</v>
      </c>
      <c r="B61" s="216" t="s">
        <v>179</v>
      </c>
      <c r="C61" s="167"/>
      <c r="D61" s="217" t="s">
        <v>14</v>
      </c>
      <c r="E61" s="278" t="s">
        <v>20</v>
      </c>
      <c r="F61" s="276" t="s">
        <v>70</v>
      </c>
      <c r="G61" s="169" t="s">
        <v>101</v>
      </c>
      <c r="H61" s="199" t="s">
        <v>325</v>
      </c>
      <c r="I61" s="171">
        <v>4</v>
      </c>
      <c r="J61" s="172">
        <v>2.46</v>
      </c>
      <c r="K61" s="173">
        <v>0</v>
      </c>
      <c r="L61" s="173">
        <v>0</v>
      </c>
      <c r="M61" s="173">
        <v>0</v>
      </c>
      <c r="N61" s="174" t="s">
        <v>260</v>
      </c>
      <c r="O61" s="175">
        <f t="shared" si="7"/>
        <v>10</v>
      </c>
      <c r="P61" s="175">
        <f t="shared" si="8"/>
        <v>2016</v>
      </c>
      <c r="Q61" s="354">
        <f t="shared" si="0"/>
        <v>0</v>
      </c>
      <c r="R61" s="176">
        <f t="shared" si="1"/>
        <v>0</v>
      </c>
      <c r="S61" s="177">
        <f t="shared" si="2"/>
        <v>0</v>
      </c>
      <c r="T61" s="200" t="s">
        <v>161</v>
      </c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</row>
    <row r="62" spans="1:49" s="45" customFormat="1" ht="15" customHeight="1">
      <c r="A62" s="165"/>
      <c r="B62" s="216"/>
      <c r="C62" s="167"/>
      <c r="D62" s="217"/>
      <c r="E62" s="278"/>
      <c r="F62" s="276"/>
      <c r="G62" s="169"/>
      <c r="H62" s="199"/>
      <c r="I62" s="171"/>
      <c r="J62" s="172">
        <v>2.26</v>
      </c>
      <c r="K62" s="173">
        <v>4</v>
      </c>
      <c r="L62" s="173">
        <v>5</v>
      </c>
      <c r="M62" s="173">
        <v>9</v>
      </c>
      <c r="N62" s="174"/>
      <c r="O62" s="175"/>
      <c r="P62" s="175"/>
      <c r="Q62" s="354">
        <f t="shared" si="0"/>
        <v>831679.9999999999</v>
      </c>
      <c r="R62" s="176">
        <f t="shared" si="1"/>
        <v>361600</v>
      </c>
      <c r="S62" s="177">
        <f t="shared" si="2"/>
        <v>1193280</v>
      </c>
      <c r="T62" s="200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</row>
    <row r="63" spans="1:49" s="45" customFormat="1" ht="15" customHeight="1">
      <c r="A63" s="165">
        <v>29</v>
      </c>
      <c r="B63" s="216" t="s">
        <v>180</v>
      </c>
      <c r="C63" s="167"/>
      <c r="D63" s="217" t="s">
        <v>15</v>
      </c>
      <c r="E63" s="278" t="s">
        <v>20</v>
      </c>
      <c r="F63" s="276" t="s">
        <v>70</v>
      </c>
      <c r="G63" s="169" t="s">
        <v>101</v>
      </c>
      <c r="H63" s="199" t="s">
        <v>325</v>
      </c>
      <c r="I63" s="171">
        <v>4</v>
      </c>
      <c r="J63" s="172">
        <v>2.46</v>
      </c>
      <c r="K63" s="173">
        <v>0</v>
      </c>
      <c r="L63" s="173">
        <v>0</v>
      </c>
      <c r="M63" s="173">
        <v>0</v>
      </c>
      <c r="N63" s="174" t="s">
        <v>260</v>
      </c>
      <c r="O63" s="175">
        <f t="shared" si="7"/>
        <v>10</v>
      </c>
      <c r="P63" s="175">
        <f t="shared" si="8"/>
        <v>2016</v>
      </c>
      <c r="Q63" s="354">
        <f t="shared" si="0"/>
        <v>0</v>
      </c>
      <c r="R63" s="176">
        <f t="shared" si="1"/>
        <v>0</v>
      </c>
      <c r="S63" s="177">
        <f t="shared" si="2"/>
        <v>0</v>
      </c>
      <c r="T63" s="200" t="s">
        <v>161</v>
      </c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</row>
    <row r="64" spans="1:49" s="45" customFormat="1" ht="15" customHeight="1">
      <c r="A64" s="165"/>
      <c r="B64" s="216"/>
      <c r="C64" s="167"/>
      <c r="D64" s="217"/>
      <c r="E64" s="278"/>
      <c r="F64" s="276"/>
      <c r="G64" s="169"/>
      <c r="H64" s="199"/>
      <c r="I64" s="171"/>
      <c r="J64" s="172">
        <v>2.26</v>
      </c>
      <c r="K64" s="173">
        <v>4</v>
      </c>
      <c r="L64" s="173">
        <v>5</v>
      </c>
      <c r="M64" s="173">
        <v>9</v>
      </c>
      <c r="N64" s="174"/>
      <c r="O64" s="175"/>
      <c r="P64" s="175"/>
      <c r="Q64" s="354">
        <f t="shared" si="0"/>
        <v>831679.9999999999</v>
      </c>
      <c r="R64" s="176">
        <f t="shared" si="1"/>
        <v>361600</v>
      </c>
      <c r="S64" s="177">
        <f t="shared" si="2"/>
        <v>1193280</v>
      </c>
      <c r="T64" s="200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</row>
    <row r="65" spans="1:49" s="47" customFormat="1" ht="15" customHeight="1">
      <c r="A65" s="165">
        <v>30</v>
      </c>
      <c r="B65" s="216" t="s">
        <v>181</v>
      </c>
      <c r="C65" s="167"/>
      <c r="D65" s="217" t="s">
        <v>16</v>
      </c>
      <c r="E65" s="278" t="s">
        <v>20</v>
      </c>
      <c r="F65" s="276" t="s">
        <v>70</v>
      </c>
      <c r="G65" s="169" t="s">
        <v>78</v>
      </c>
      <c r="H65" s="199" t="s">
        <v>325</v>
      </c>
      <c r="I65" s="171">
        <v>4</v>
      </c>
      <c r="J65" s="172">
        <v>2.46</v>
      </c>
      <c r="K65" s="173">
        <v>0</v>
      </c>
      <c r="L65" s="173">
        <v>0</v>
      </c>
      <c r="M65" s="173">
        <v>0</v>
      </c>
      <c r="N65" s="174" t="s">
        <v>19</v>
      </c>
      <c r="O65" s="175">
        <f t="shared" si="7"/>
        <v>4</v>
      </c>
      <c r="P65" s="175">
        <f t="shared" si="8"/>
        <v>2016</v>
      </c>
      <c r="Q65" s="354">
        <f t="shared" si="0"/>
        <v>0</v>
      </c>
      <c r="R65" s="176">
        <f t="shared" si="1"/>
        <v>0</v>
      </c>
      <c r="S65" s="177">
        <f t="shared" si="2"/>
        <v>0</v>
      </c>
      <c r="T65" s="200" t="s">
        <v>161</v>
      </c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</row>
    <row r="66" spans="1:49" s="47" customFormat="1" ht="15" customHeight="1">
      <c r="A66" s="165"/>
      <c r="B66" s="216"/>
      <c r="C66" s="167"/>
      <c r="D66" s="217"/>
      <c r="E66" s="278"/>
      <c r="F66" s="276"/>
      <c r="G66" s="169"/>
      <c r="H66" s="199"/>
      <c r="I66" s="171"/>
      <c r="J66" s="172">
        <v>2.26</v>
      </c>
      <c r="K66" s="173">
        <v>3</v>
      </c>
      <c r="L66" s="173">
        <v>0</v>
      </c>
      <c r="M66" s="173">
        <v>3</v>
      </c>
      <c r="N66" s="174"/>
      <c r="O66" s="175"/>
      <c r="P66" s="175"/>
      <c r="Q66" s="354">
        <f t="shared" si="0"/>
        <v>623759.9999999999</v>
      </c>
      <c r="R66" s="176">
        <f t="shared" si="1"/>
        <v>0</v>
      </c>
      <c r="S66" s="177">
        <f t="shared" si="2"/>
        <v>623759.9999999999</v>
      </c>
      <c r="T66" s="200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</row>
    <row r="67" spans="1:49" s="17" customFormat="1" ht="15" customHeight="1">
      <c r="A67" s="165">
        <v>31</v>
      </c>
      <c r="B67" s="166" t="s">
        <v>183</v>
      </c>
      <c r="C67" s="167"/>
      <c r="D67" s="184" t="s">
        <v>38</v>
      </c>
      <c r="E67" s="278" t="s">
        <v>20</v>
      </c>
      <c r="F67" s="276" t="s">
        <v>304</v>
      </c>
      <c r="G67" s="169" t="s">
        <v>146</v>
      </c>
      <c r="H67" s="221" t="s">
        <v>147</v>
      </c>
      <c r="I67" s="173">
        <v>3</v>
      </c>
      <c r="J67" s="189">
        <v>2.26</v>
      </c>
      <c r="K67" s="173">
        <v>4</v>
      </c>
      <c r="L67" s="173">
        <v>8</v>
      </c>
      <c r="M67" s="173">
        <v>12</v>
      </c>
      <c r="N67" s="222" t="s">
        <v>52</v>
      </c>
      <c r="O67" s="175">
        <f t="shared" si="7"/>
        <v>10</v>
      </c>
      <c r="P67" s="175">
        <f t="shared" si="8"/>
        <v>2015</v>
      </c>
      <c r="Q67" s="354">
        <f t="shared" si="0"/>
        <v>831679.9999999999</v>
      </c>
      <c r="R67" s="176">
        <f t="shared" si="1"/>
        <v>578560</v>
      </c>
      <c r="S67" s="177">
        <f t="shared" si="2"/>
        <v>1410240</v>
      </c>
      <c r="T67" s="223" t="s">
        <v>161</v>
      </c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</row>
    <row r="68" spans="1:49" s="17" customFormat="1" ht="15" customHeight="1">
      <c r="A68" s="165">
        <v>32</v>
      </c>
      <c r="B68" s="179" t="s">
        <v>53</v>
      </c>
      <c r="C68" s="180"/>
      <c r="D68" s="181" t="s">
        <v>54</v>
      </c>
      <c r="E68" s="275" t="s">
        <v>20</v>
      </c>
      <c r="F68" s="277" t="s">
        <v>314</v>
      </c>
      <c r="G68" s="169" t="s">
        <v>155</v>
      </c>
      <c r="H68" s="182" t="s">
        <v>127</v>
      </c>
      <c r="I68" s="182">
        <v>1</v>
      </c>
      <c r="J68" s="172">
        <v>1.86</v>
      </c>
      <c r="K68" s="173">
        <v>4</v>
      </c>
      <c r="L68" s="173">
        <v>8</v>
      </c>
      <c r="M68" s="173">
        <v>12</v>
      </c>
      <c r="N68" s="183" t="s">
        <v>110</v>
      </c>
      <c r="O68" s="175">
        <f t="shared" si="7"/>
        <v>8</v>
      </c>
      <c r="P68" s="175">
        <f t="shared" si="8"/>
        <v>2015</v>
      </c>
      <c r="Q68" s="354">
        <f t="shared" si="0"/>
        <v>684480</v>
      </c>
      <c r="R68" s="176">
        <f t="shared" si="1"/>
        <v>476160</v>
      </c>
      <c r="S68" s="177">
        <f t="shared" si="2"/>
        <v>1160640</v>
      </c>
      <c r="T68" s="190" t="s">
        <v>161</v>
      </c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</row>
    <row r="69" spans="1:49" s="153" customFormat="1" ht="15" customHeight="1">
      <c r="A69" s="347"/>
      <c r="B69" s="333"/>
      <c r="C69" s="334"/>
      <c r="D69" s="335"/>
      <c r="E69" s="348"/>
      <c r="F69" s="349"/>
      <c r="G69" s="364"/>
      <c r="H69" s="339"/>
      <c r="I69" s="339"/>
      <c r="J69" s="351"/>
      <c r="K69" s="352"/>
      <c r="L69" s="352"/>
      <c r="M69" s="352"/>
      <c r="N69" s="342"/>
      <c r="O69" s="353"/>
      <c r="P69" s="353"/>
      <c r="Q69" s="354">
        <f>SUM(Q61:Q68)</f>
        <v>3803279.9999999995</v>
      </c>
      <c r="R69" s="354">
        <f>SUM(R61:R68)</f>
        <v>1777920</v>
      </c>
      <c r="S69" s="354">
        <f>SUM(S61:S68)</f>
        <v>5581200</v>
      </c>
      <c r="T69" s="362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346"/>
    </row>
    <row r="70" spans="1:49" s="17" customFormat="1" ht="15" customHeight="1">
      <c r="A70" s="165">
        <v>33</v>
      </c>
      <c r="B70" s="166" t="s">
        <v>196</v>
      </c>
      <c r="C70" s="167"/>
      <c r="D70" s="168" t="s">
        <v>43</v>
      </c>
      <c r="E70" s="278" t="s">
        <v>20</v>
      </c>
      <c r="F70" s="276" t="s">
        <v>70</v>
      </c>
      <c r="G70" s="169" t="s">
        <v>101</v>
      </c>
      <c r="H70" s="186" t="s">
        <v>325</v>
      </c>
      <c r="I70" s="171">
        <v>4</v>
      </c>
      <c r="J70" s="172">
        <v>2.46</v>
      </c>
      <c r="K70" s="173">
        <v>0</v>
      </c>
      <c r="L70" s="173">
        <v>0</v>
      </c>
      <c r="M70" s="173">
        <v>0</v>
      </c>
      <c r="N70" s="174" t="s">
        <v>19</v>
      </c>
      <c r="O70" s="175">
        <f aca="true" t="shared" si="9" ref="O70:O76">MONTH(N70)</f>
        <v>4</v>
      </c>
      <c r="P70" s="175">
        <f aca="true" t="shared" si="10" ref="P70:P76">YEAR(N70)</f>
        <v>2016</v>
      </c>
      <c r="Q70" s="176">
        <f t="shared" si="0"/>
        <v>0</v>
      </c>
      <c r="R70" s="176">
        <f t="shared" si="1"/>
        <v>0</v>
      </c>
      <c r="S70" s="177">
        <f t="shared" si="2"/>
        <v>0</v>
      </c>
      <c r="T70" s="178" t="s">
        <v>165</v>
      </c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</row>
    <row r="71" spans="1:49" s="17" customFormat="1" ht="15" customHeight="1">
      <c r="A71" s="165"/>
      <c r="B71" s="166"/>
      <c r="C71" s="167"/>
      <c r="D71" s="168"/>
      <c r="E71" s="278"/>
      <c r="F71" s="276"/>
      <c r="G71" s="169"/>
      <c r="H71" s="186"/>
      <c r="I71" s="171"/>
      <c r="J71" s="172">
        <v>2.26</v>
      </c>
      <c r="K71" s="173">
        <v>3</v>
      </c>
      <c r="L71" s="173">
        <v>0</v>
      </c>
      <c r="M71" s="173">
        <v>3</v>
      </c>
      <c r="N71" s="174"/>
      <c r="O71" s="175"/>
      <c r="P71" s="175"/>
      <c r="Q71" s="176">
        <f t="shared" si="0"/>
        <v>623759.9999999999</v>
      </c>
      <c r="R71" s="176">
        <f t="shared" si="1"/>
        <v>0</v>
      </c>
      <c r="S71" s="177">
        <f t="shared" si="2"/>
        <v>623759.9999999999</v>
      </c>
      <c r="T71" s="17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</row>
    <row r="72" spans="1:49" s="17" customFormat="1" ht="15" customHeight="1">
      <c r="A72" s="165">
        <v>34</v>
      </c>
      <c r="B72" s="224" t="s">
        <v>45</v>
      </c>
      <c r="C72" s="167"/>
      <c r="D72" s="167" t="s">
        <v>46</v>
      </c>
      <c r="E72" s="275" t="s">
        <v>20</v>
      </c>
      <c r="F72" s="276" t="s">
        <v>304</v>
      </c>
      <c r="G72" s="169" t="s">
        <v>146</v>
      </c>
      <c r="H72" s="225" t="s">
        <v>147</v>
      </c>
      <c r="I72" s="196">
        <v>4</v>
      </c>
      <c r="J72" s="196">
        <v>2.46</v>
      </c>
      <c r="K72" s="173">
        <v>0</v>
      </c>
      <c r="L72" s="173">
        <v>0</v>
      </c>
      <c r="M72" s="173">
        <v>0</v>
      </c>
      <c r="N72" s="174" t="s">
        <v>109</v>
      </c>
      <c r="O72" s="175">
        <f t="shared" si="9"/>
        <v>2</v>
      </c>
      <c r="P72" s="175">
        <f t="shared" si="10"/>
        <v>2016</v>
      </c>
      <c r="Q72" s="176">
        <f t="shared" si="0"/>
        <v>0</v>
      </c>
      <c r="R72" s="176">
        <f t="shared" si="1"/>
        <v>0</v>
      </c>
      <c r="S72" s="177">
        <f t="shared" si="2"/>
        <v>0</v>
      </c>
      <c r="T72" s="190" t="s">
        <v>165</v>
      </c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</row>
    <row r="73" spans="1:49" s="17" customFormat="1" ht="15" customHeight="1">
      <c r="A73" s="165"/>
      <c r="B73" s="224"/>
      <c r="C73" s="167"/>
      <c r="D73" s="167"/>
      <c r="E73" s="275"/>
      <c r="F73" s="276"/>
      <c r="G73" s="169"/>
      <c r="H73" s="225"/>
      <c r="I73" s="196"/>
      <c r="J73" s="196">
        <v>2.26</v>
      </c>
      <c r="K73" s="173">
        <v>1</v>
      </c>
      <c r="L73" s="173">
        <v>0</v>
      </c>
      <c r="M73" s="173">
        <v>1</v>
      </c>
      <c r="N73" s="174"/>
      <c r="O73" s="175"/>
      <c r="P73" s="175"/>
      <c r="Q73" s="176">
        <f t="shared" si="0"/>
        <v>207919.99999999997</v>
      </c>
      <c r="R73" s="176">
        <f t="shared" si="1"/>
        <v>0</v>
      </c>
      <c r="S73" s="177">
        <f t="shared" si="2"/>
        <v>207919.99999999997</v>
      </c>
      <c r="T73" s="190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</row>
    <row r="74" spans="1:49" s="153" customFormat="1" ht="15" customHeight="1">
      <c r="A74" s="165">
        <v>35</v>
      </c>
      <c r="B74" s="191" t="s">
        <v>89</v>
      </c>
      <c r="C74" s="180"/>
      <c r="D74" s="183" t="s">
        <v>90</v>
      </c>
      <c r="E74" s="278" t="s">
        <v>20</v>
      </c>
      <c r="F74" s="279" t="s">
        <v>70</v>
      </c>
      <c r="G74" s="169" t="s">
        <v>101</v>
      </c>
      <c r="H74" s="182" t="s">
        <v>325</v>
      </c>
      <c r="I74" s="182" t="s">
        <v>149</v>
      </c>
      <c r="J74" s="196">
        <v>2.26</v>
      </c>
      <c r="K74" s="173">
        <v>0</v>
      </c>
      <c r="L74" s="173">
        <v>1</v>
      </c>
      <c r="M74" s="173">
        <v>1</v>
      </c>
      <c r="N74" s="194" t="s">
        <v>305</v>
      </c>
      <c r="O74" s="175">
        <f t="shared" si="9"/>
        <v>12</v>
      </c>
      <c r="P74" s="175">
        <f t="shared" si="10"/>
        <v>2016</v>
      </c>
      <c r="Q74" s="176">
        <f t="shared" si="0"/>
        <v>0</v>
      </c>
      <c r="R74" s="176">
        <f>IF((J75*1150000+J75*1150000*0.08)&gt;J74*1210000,(J75*1150000+J75*1150000*0.08)-J74*1210000)*L74</f>
        <v>0</v>
      </c>
      <c r="S74" s="177">
        <f t="shared" si="2"/>
        <v>0</v>
      </c>
      <c r="T74" s="190" t="s">
        <v>165</v>
      </c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</row>
    <row r="75" spans="1:49" s="153" customFormat="1" ht="15" customHeight="1">
      <c r="A75" s="165"/>
      <c r="B75" s="191"/>
      <c r="C75" s="180"/>
      <c r="D75" s="183"/>
      <c r="E75" s="278"/>
      <c r="F75" s="279"/>
      <c r="G75" s="169"/>
      <c r="H75" s="182"/>
      <c r="I75" s="182"/>
      <c r="J75" s="196">
        <v>2.06</v>
      </c>
      <c r="K75" s="173">
        <v>4</v>
      </c>
      <c r="L75" s="173">
        <v>7</v>
      </c>
      <c r="M75" s="173">
        <v>11</v>
      </c>
      <c r="N75" s="194"/>
      <c r="O75" s="175"/>
      <c r="P75" s="175"/>
      <c r="Q75" s="176">
        <f t="shared" si="0"/>
        <v>758080</v>
      </c>
      <c r="R75" s="176">
        <f>IF((J75*1150000+J75*1150000*0.08)&gt;J75*1210000,(J75*1150000+J75*1150000*0.08)-J75*1210000)*L75</f>
        <v>461440</v>
      </c>
      <c r="S75" s="177">
        <f t="shared" si="2"/>
        <v>1219520</v>
      </c>
      <c r="T75" s="190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</row>
    <row r="76" spans="1:49" s="17" customFormat="1" ht="15" customHeight="1">
      <c r="A76" s="165">
        <v>36</v>
      </c>
      <c r="B76" s="179" t="s">
        <v>91</v>
      </c>
      <c r="C76" s="180"/>
      <c r="D76" s="181" t="s">
        <v>92</v>
      </c>
      <c r="E76" s="275" t="s">
        <v>20</v>
      </c>
      <c r="F76" s="284" t="s">
        <v>318</v>
      </c>
      <c r="G76" s="169" t="s">
        <v>155</v>
      </c>
      <c r="H76" s="182" t="s">
        <v>128</v>
      </c>
      <c r="I76" s="182" t="s">
        <v>0</v>
      </c>
      <c r="J76" s="196">
        <v>1.86</v>
      </c>
      <c r="K76" s="173">
        <v>4</v>
      </c>
      <c r="L76" s="173">
        <v>8</v>
      </c>
      <c r="M76" s="173">
        <v>12</v>
      </c>
      <c r="N76" s="183" t="s">
        <v>110</v>
      </c>
      <c r="O76" s="175">
        <f t="shared" si="9"/>
        <v>8</v>
      </c>
      <c r="P76" s="175">
        <f t="shared" si="10"/>
        <v>2015</v>
      </c>
      <c r="Q76" s="176">
        <f t="shared" si="0"/>
        <v>684480</v>
      </c>
      <c r="R76" s="176">
        <f>IF((J76*1150000+J76*1150000*0.08)&gt;J76*1210000,(J76*1150000+J76*1150000*0.08)-J76*1210000)*L76</f>
        <v>476160</v>
      </c>
      <c r="S76" s="177">
        <f t="shared" si="2"/>
        <v>1160640</v>
      </c>
      <c r="T76" s="190" t="s">
        <v>165</v>
      </c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</row>
    <row r="77" spans="1:49" s="17" customFormat="1" ht="15" customHeight="1">
      <c r="A77" s="165">
        <v>37</v>
      </c>
      <c r="B77" s="299" t="s">
        <v>339</v>
      </c>
      <c r="C77" s="300"/>
      <c r="D77" s="300" t="s">
        <v>340</v>
      </c>
      <c r="E77" s="301" t="s">
        <v>327</v>
      </c>
      <c r="F77" s="302" t="s">
        <v>70</v>
      </c>
      <c r="G77" s="303" t="s">
        <v>101</v>
      </c>
      <c r="H77" s="304" t="s">
        <v>341</v>
      </c>
      <c r="I77" s="304">
        <v>1</v>
      </c>
      <c r="J77" s="305">
        <v>2.34</v>
      </c>
      <c r="K77" s="173">
        <v>4</v>
      </c>
      <c r="L77" s="173">
        <v>8</v>
      </c>
      <c r="M77" s="173">
        <v>12</v>
      </c>
      <c r="N77" s="300" t="s">
        <v>342</v>
      </c>
      <c r="O77" s="175"/>
      <c r="P77" s="175"/>
      <c r="Q77" s="176">
        <f t="shared" si="0"/>
        <v>861120</v>
      </c>
      <c r="R77" s="176">
        <f>IF((J77*1150000+J77*1150000*0.08)&gt;J77*1210000,(J77*1150000+J77*1150000*0.08)-J77*1210000)*L77</f>
        <v>599040</v>
      </c>
      <c r="S77" s="177">
        <f t="shared" si="2"/>
        <v>1460160</v>
      </c>
      <c r="T77" s="190" t="s">
        <v>165</v>
      </c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</row>
    <row r="78" spans="1:49" s="153" customFormat="1" ht="15" customHeight="1">
      <c r="A78" s="347"/>
      <c r="B78" s="388"/>
      <c r="C78" s="389"/>
      <c r="D78" s="389"/>
      <c r="E78" s="390"/>
      <c r="F78" s="391"/>
      <c r="G78" s="392"/>
      <c r="H78" s="393"/>
      <c r="I78" s="393"/>
      <c r="J78" s="394"/>
      <c r="K78" s="352"/>
      <c r="L78" s="352"/>
      <c r="M78" s="352"/>
      <c r="N78" s="389"/>
      <c r="O78" s="353"/>
      <c r="P78" s="353"/>
      <c r="Q78" s="354">
        <f>SUM(Q70:Q77)</f>
        <v>3135360</v>
      </c>
      <c r="R78" s="354">
        <f>SUM(R70:R77)</f>
        <v>1536640</v>
      </c>
      <c r="S78" s="354">
        <f>SUM(S70:S77)</f>
        <v>4672000</v>
      </c>
      <c r="T78" s="362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6"/>
      <c r="AH78" s="346"/>
      <c r="AI78" s="346"/>
      <c r="AJ78" s="346"/>
      <c r="AK78" s="346"/>
      <c r="AL78" s="346"/>
      <c r="AM78" s="346"/>
      <c r="AN78" s="346"/>
      <c r="AO78" s="346"/>
      <c r="AP78" s="346"/>
      <c r="AQ78" s="346"/>
      <c r="AR78" s="346"/>
      <c r="AS78" s="346"/>
      <c r="AT78" s="346"/>
      <c r="AU78" s="346"/>
      <c r="AV78" s="346"/>
      <c r="AW78" s="346"/>
    </row>
    <row r="79" spans="1:49" s="153" customFormat="1" ht="15" customHeight="1">
      <c r="A79" s="165">
        <v>38</v>
      </c>
      <c r="B79" s="166" t="s">
        <v>190</v>
      </c>
      <c r="C79" s="167"/>
      <c r="D79" s="168" t="s">
        <v>138</v>
      </c>
      <c r="E79" s="278" t="s">
        <v>20</v>
      </c>
      <c r="F79" s="277" t="s">
        <v>70</v>
      </c>
      <c r="G79" s="226" t="s">
        <v>101</v>
      </c>
      <c r="H79" s="187" t="s">
        <v>325</v>
      </c>
      <c r="I79" s="173">
        <v>3</v>
      </c>
      <c r="J79" s="189">
        <v>2.26</v>
      </c>
      <c r="K79" s="173">
        <v>0</v>
      </c>
      <c r="L79" s="173">
        <v>7</v>
      </c>
      <c r="M79" s="173">
        <v>7</v>
      </c>
      <c r="N79" s="174" t="s">
        <v>22</v>
      </c>
      <c r="O79" s="175">
        <f>MONTH(N79)</f>
        <v>6</v>
      </c>
      <c r="P79" s="175">
        <f>YEAR(N79)</f>
        <v>2016</v>
      </c>
      <c r="Q79" s="176">
        <f t="shared" si="0"/>
        <v>0</v>
      </c>
      <c r="R79" s="176">
        <f>IF((J80*1150000+J80*1150000*0.08)&gt;J79*1210000,(J80*1150000+J80*1150000*0.08)-J79*1210000)*L79</f>
        <v>0</v>
      </c>
      <c r="S79" s="177">
        <f t="shared" si="2"/>
        <v>0</v>
      </c>
      <c r="T79" s="223" t="s">
        <v>163</v>
      </c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</row>
    <row r="80" spans="1:49" s="153" customFormat="1" ht="15" customHeight="1">
      <c r="A80" s="165"/>
      <c r="B80" s="166"/>
      <c r="C80" s="167"/>
      <c r="D80" s="168"/>
      <c r="E80" s="278"/>
      <c r="F80" s="277"/>
      <c r="G80" s="226"/>
      <c r="H80" s="187"/>
      <c r="I80" s="173"/>
      <c r="J80" s="189">
        <v>2.06</v>
      </c>
      <c r="K80" s="173">
        <v>4</v>
      </c>
      <c r="L80" s="173">
        <v>1</v>
      </c>
      <c r="M80" s="173">
        <v>5</v>
      </c>
      <c r="N80" s="174"/>
      <c r="O80" s="175"/>
      <c r="P80" s="175"/>
      <c r="Q80" s="176">
        <f t="shared" si="0"/>
        <v>758080</v>
      </c>
      <c r="R80" s="176">
        <f>IF((J80*1150000+J80*1150000*0.08)&gt;J80*1210000,(J80*1150000+J80*1150000*0.08)-J80*1210000)*L80</f>
        <v>65920</v>
      </c>
      <c r="S80" s="177">
        <f t="shared" si="2"/>
        <v>824000</v>
      </c>
      <c r="T80" s="223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</row>
    <row r="81" spans="1:49" s="17" customFormat="1" ht="15" customHeight="1">
      <c r="A81" s="165">
        <v>39</v>
      </c>
      <c r="B81" s="166" t="s">
        <v>191</v>
      </c>
      <c r="C81" s="167"/>
      <c r="D81" s="168" t="s">
        <v>44</v>
      </c>
      <c r="E81" s="275" t="s">
        <v>20</v>
      </c>
      <c r="F81" s="276" t="s">
        <v>304</v>
      </c>
      <c r="G81" s="169" t="s">
        <v>146</v>
      </c>
      <c r="H81" s="170" t="s">
        <v>147</v>
      </c>
      <c r="I81" s="171">
        <v>3</v>
      </c>
      <c r="J81" s="172">
        <v>2.26</v>
      </c>
      <c r="K81" s="173">
        <v>4</v>
      </c>
      <c r="L81" s="173">
        <v>8</v>
      </c>
      <c r="M81" s="173">
        <v>12</v>
      </c>
      <c r="N81" s="174" t="s">
        <v>17</v>
      </c>
      <c r="O81" s="175">
        <f>MONTH(N81)</f>
        <v>10</v>
      </c>
      <c r="P81" s="175">
        <f>YEAR(N81)</f>
        <v>2014</v>
      </c>
      <c r="Q81" s="176">
        <f t="shared" si="0"/>
        <v>831679.9999999999</v>
      </c>
      <c r="R81" s="176">
        <f t="shared" si="1"/>
        <v>578560</v>
      </c>
      <c r="S81" s="177">
        <f t="shared" si="2"/>
        <v>1410240</v>
      </c>
      <c r="T81" s="178" t="s">
        <v>163</v>
      </c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</row>
    <row r="82" spans="1:49" s="17" customFormat="1" ht="15" customHeight="1">
      <c r="A82" s="165">
        <v>40</v>
      </c>
      <c r="B82" s="179" t="s">
        <v>57</v>
      </c>
      <c r="C82" s="180"/>
      <c r="D82" s="181" t="s">
        <v>58</v>
      </c>
      <c r="E82" s="275" t="s">
        <v>326</v>
      </c>
      <c r="F82" s="277" t="s">
        <v>314</v>
      </c>
      <c r="G82" s="169" t="s">
        <v>155</v>
      </c>
      <c r="H82" s="182" t="s">
        <v>59</v>
      </c>
      <c r="I82" s="182" t="s">
        <v>0</v>
      </c>
      <c r="J82" s="189">
        <v>2.1</v>
      </c>
      <c r="K82" s="173">
        <v>4</v>
      </c>
      <c r="L82" s="173">
        <v>8</v>
      </c>
      <c r="M82" s="173">
        <v>12</v>
      </c>
      <c r="N82" s="227">
        <v>42025</v>
      </c>
      <c r="O82" s="175">
        <f>MONTH(N82)</f>
        <v>1</v>
      </c>
      <c r="P82" s="175">
        <f>YEAR(N82)</f>
        <v>2015</v>
      </c>
      <c r="Q82" s="176">
        <f t="shared" si="0"/>
        <v>772800</v>
      </c>
      <c r="R82" s="176">
        <f t="shared" si="1"/>
        <v>537600</v>
      </c>
      <c r="S82" s="177">
        <f t="shared" si="2"/>
        <v>1310400</v>
      </c>
      <c r="T82" s="190" t="s">
        <v>163</v>
      </c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</row>
    <row r="83" spans="1:49" s="153" customFormat="1" ht="15" customHeight="1">
      <c r="A83" s="347"/>
      <c r="B83" s="333"/>
      <c r="C83" s="334"/>
      <c r="D83" s="335"/>
      <c r="E83" s="348"/>
      <c r="F83" s="349"/>
      <c r="G83" s="364"/>
      <c r="H83" s="339"/>
      <c r="I83" s="339"/>
      <c r="J83" s="395"/>
      <c r="K83" s="352"/>
      <c r="L83" s="352"/>
      <c r="M83" s="352"/>
      <c r="N83" s="396"/>
      <c r="O83" s="353"/>
      <c r="P83" s="353"/>
      <c r="Q83" s="354">
        <f>SUM(Q79:Q82)</f>
        <v>2362560</v>
      </c>
      <c r="R83" s="354">
        <f>SUM(R79:R82)</f>
        <v>1182080</v>
      </c>
      <c r="S83" s="354">
        <f>SUM(S79:S82)</f>
        <v>3544640</v>
      </c>
      <c r="T83" s="362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  <c r="AM83" s="346"/>
      <c r="AN83" s="346"/>
      <c r="AO83" s="346"/>
      <c r="AP83" s="346"/>
      <c r="AQ83" s="346"/>
      <c r="AR83" s="346"/>
      <c r="AS83" s="346"/>
      <c r="AT83" s="346"/>
      <c r="AU83" s="346"/>
      <c r="AV83" s="346"/>
      <c r="AW83" s="346"/>
    </row>
    <row r="84" spans="1:49" s="154" customFormat="1" ht="15" customHeight="1">
      <c r="A84" s="228">
        <v>41</v>
      </c>
      <c r="B84" s="229" t="s">
        <v>210</v>
      </c>
      <c r="C84" s="206"/>
      <c r="D84" s="206">
        <v>29556</v>
      </c>
      <c r="E84" s="283" t="s">
        <v>20</v>
      </c>
      <c r="F84" s="285" t="s">
        <v>307</v>
      </c>
      <c r="G84" s="208" t="s">
        <v>154</v>
      </c>
      <c r="H84" s="230" t="s">
        <v>7</v>
      </c>
      <c r="I84" s="204">
        <v>6</v>
      </c>
      <c r="J84" s="231">
        <v>2.25</v>
      </c>
      <c r="K84" s="173">
        <v>1</v>
      </c>
      <c r="L84" s="173">
        <v>8</v>
      </c>
      <c r="M84" s="173">
        <v>9</v>
      </c>
      <c r="N84" s="212" t="s">
        <v>19</v>
      </c>
      <c r="O84" s="213">
        <f aca="true" t="shared" si="11" ref="O84:O90">MONTH(N84)</f>
        <v>4</v>
      </c>
      <c r="P84" s="213">
        <f aca="true" t="shared" si="12" ref="P84:P90">YEAR(N84)</f>
        <v>2016</v>
      </c>
      <c r="Q84" s="176">
        <f t="shared" si="0"/>
        <v>207000</v>
      </c>
      <c r="R84" s="176">
        <f>IF((J84*1150000+J84*1150000*0.08)&gt;J84*1210000,(J84*1150000+J84*1150000*0.08)-J84*1210000)*L84</f>
        <v>576000</v>
      </c>
      <c r="S84" s="177">
        <f t="shared" si="2"/>
        <v>783000</v>
      </c>
      <c r="T84" s="232" t="s">
        <v>272</v>
      </c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</row>
    <row r="85" spans="1:49" s="154" customFormat="1" ht="15" customHeight="1">
      <c r="A85" s="228"/>
      <c r="B85" s="229"/>
      <c r="C85" s="206"/>
      <c r="D85" s="206"/>
      <c r="E85" s="283"/>
      <c r="F85" s="285"/>
      <c r="G85" s="208"/>
      <c r="H85" s="230"/>
      <c r="I85" s="204"/>
      <c r="J85" s="231">
        <f>J84-0.18</f>
        <v>2.07</v>
      </c>
      <c r="K85" s="173">
        <v>3</v>
      </c>
      <c r="L85" s="173"/>
      <c r="M85" s="173">
        <v>3</v>
      </c>
      <c r="N85" s="212"/>
      <c r="O85" s="213"/>
      <c r="P85" s="213"/>
      <c r="Q85" s="176">
        <f t="shared" si="0"/>
        <v>571320</v>
      </c>
      <c r="R85" s="176"/>
      <c r="S85" s="177">
        <f t="shared" si="2"/>
        <v>571320</v>
      </c>
      <c r="T85" s="232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</row>
    <row r="86" spans="1:49" s="43" customFormat="1" ht="15" customHeight="1">
      <c r="A86" s="228">
        <v>42</v>
      </c>
      <c r="B86" s="229" t="s">
        <v>227</v>
      </c>
      <c r="C86" s="206"/>
      <c r="D86" s="233" t="s">
        <v>16</v>
      </c>
      <c r="E86" s="283" t="s">
        <v>20</v>
      </c>
      <c r="F86" s="277" t="s">
        <v>314</v>
      </c>
      <c r="G86" s="208" t="s">
        <v>155</v>
      </c>
      <c r="H86" s="234" t="s">
        <v>80</v>
      </c>
      <c r="I86" s="204">
        <v>4</v>
      </c>
      <c r="J86" s="235">
        <v>2.46</v>
      </c>
      <c r="K86" s="173">
        <v>0</v>
      </c>
      <c r="L86" s="173">
        <v>0</v>
      </c>
      <c r="M86" s="173">
        <v>0</v>
      </c>
      <c r="N86" s="236" t="s">
        <v>105</v>
      </c>
      <c r="O86" s="213">
        <f t="shared" si="11"/>
        <v>5</v>
      </c>
      <c r="P86" s="213">
        <f t="shared" si="12"/>
        <v>2016</v>
      </c>
      <c r="Q86" s="176">
        <f t="shared" si="0"/>
        <v>0</v>
      </c>
      <c r="R86" s="176">
        <f t="shared" si="1"/>
        <v>0</v>
      </c>
      <c r="S86" s="177">
        <f aca="true" t="shared" si="13" ref="S86:S163">Q86+R86</f>
        <v>0</v>
      </c>
      <c r="T86" s="237" t="s">
        <v>272</v>
      </c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</row>
    <row r="87" spans="1:49" s="43" customFormat="1" ht="15" customHeight="1">
      <c r="A87" s="228"/>
      <c r="B87" s="229"/>
      <c r="C87" s="206"/>
      <c r="D87" s="233"/>
      <c r="E87" s="283"/>
      <c r="F87" s="277"/>
      <c r="G87" s="208"/>
      <c r="H87" s="234"/>
      <c r="I87" s="204"/>
      <c r="J87" s="235">
        <v>2.26</v>
      </c>
      <c r="K87" s="173">
        <v>4</v>
      </c>
      <c r="L87" s="173">
        <v>0</v>
      </c>
      <c r="M87" s="173">
        <v>4</v>
      </c>
      <c r="N87" s="236"/>
      <c r="O87" s="213"/>
      <c r="P87" s="213"/>
      <c r="Q87" s="176">
        <f aca="true" t="shared" si="14" ref="Q87:Q164">K87*1150000*0.08*J87</f>
        <v>831679.9999999999</v>
      </c>
      <c r="R87" s="176">
        <f t="shared" si="1"/>
        <v>0</v>
      </c>
      <c r="S87" s="177">
        <f t="shared" si="13"/>
        <v>831679.9999999999</v>
      </c>
      <c r="T87" s="237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</row>
    <row r="88" spans="1:49" s="43" customFormat="1" ht="15" customHeight="1">
      <c r="A88" s="228">
        <v>43</v>
      </c>
      <c r="B88" s="229" t="s">
        <v>228</v>
      </c>
      <c r="C88" s="206"/>
      <c r="D88" s="233">
        <v>32273</v>
      </c>
      <c r="E88" s="283" t="s">
        <v>20</v>
      </c>
      <c r="F88" s="277" t="s">
        <v>135</v>
      </c>
      <c r="G88" s="208" t="s">
        <v>151</v>
      </c>
      <c r="H88" s="238" t="s">
        <v>81</v>
      </c>
      <c r="I88" s="204">
        <v>4</v>
      </c>
      <c r="J88" s="235">
        <v>2.46</v>
      </c>
      <c r="K88" s="173">
        <v>0</v>
      </c>
      <c r="L88" s="173">
        <v>0</v>
      </c>
      <c r="M88" s="173">
        <v>0</v>
      </c>
      <c r="N88" s="236" t="s">
        <v>105</v>
      </c>
      <c r="O88" s="213">
        <f t="shared" si="11"/>
        <v>5</v>
      </c>
      <c r="P88" s="213">
        <f t="shared" si="12"/>
        <v>2016</v>
      </c>
      <c r="Q88" s="176">
        <f t="shared" si="14"/>
        <v>0</v>
      </c>
      <c r="R88" s="176">
        <f t="shared" si="1"/>
        <v>0</v>
      </c>
      <c r="S88" s="177">
        <f t="shared" si="13"/>
        <v>0</v>
      </c>
      <c r="T88" s="237" t="s">
        <v>272</v>
      </c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</row>
    <row r="89" spans="1:49" s="43" customFormat="1" ht="15" customHeight="1">
      <c r="A89" s="228"/>
      <c r="B89" s="229"/>
      <c r="C89" s="206"/>
      <c r="D89" s="233"/>
      <c r="E89" s="283"/>
      <c r="F89" s="277"/>
      <c r="G89" s="208"/>
      <c r="H89" s="238"/>
      <c r="I89" s="204"/>
      <c r="J89" s="235">
        <v>2.26</v>
      </c>
      <c r="K89" s="173">
        <v>4</v>
      </c>
      <c r="L89" s="173">
        <v>0</v>
      </c>
      <c r="M89" s="173">
        <v>4</v>
      </c>
      <c r="N89" s="236"/>
      <c r="O89" s="213"/>
      <c r="P89" s="213"/>
      <c r="Q89" s="176">
        <f t="shared" si="14"/>
        <v>831679.9999999999</v>
      </c>
      <c r="R89" s="176">
        <f t="shared" si="1"/>
        <v>0</v>
      </c>
      <c r="S89" s="177">
        <f t="shared" si="13"/>
        <v>831679.9999999999</v>
      </c>
      <c r="T89" s="237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</row>
    <row r="90" spans="1:49" s="43" customFormat="1" ht="15" customHeight="1">
      <c r="A90" s="228">
        <v>44</v>
      </c>
      <c r="B90" s="229" t="s">
        <v>182</v>
      </c>
      <c r="C90" s="206"/>
      <c r="D90" s="239" t="s">
        <v>72</v>
      </c>
      <c r="E90" s="283" t="s">
        <v>20</v>
      </c>
      <c r="F90" s="286" t="s">
        <v>263</v>
      </c>
      <c r="G90" s="240" t="s">
        <v>146</v>
      </c>
      <c r="H90" s="215" t="s">
        <v>147</v>
      </c>
      <c r="I90" s="210">
        <v>3</v>
      </c>
      <c r="J90" s="211">
        <v>2.26</v>
      </c>
      <c r="K90" s="173">
        <v>4</v>
      </c>
      <c r="L90" s="173">
        <v>8</v>
      </c>
      <c r="M90" s="173">
        <v>12</v>
      </c>
      <c r="N90" s="241" t="s">
        <v>134</v>
      </c>
      <c r="O90" s="213">
        <f t="shared" si="11"/>
        <v>1</v>
      </c>
      <c r="P90" s="213">
        <f t="shared" si="12"/>
        <v>2015</v>
      </c>
      <c r="Q90" s="176">
        <f t="shared" si="14"/>
        <v>831679.9999999999</v>
      </c>
      <c r="R90" s="176">
        <f t="shared" si="1"/>
        <v>578560</v>
      </c>
      <c r="S90" s="177">
        <f t="shared" si="13"/>
        <v>1410240</v>
      </c>
      <c r="T90" s="242" t="s">
        <v>272</v>
      </c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</row>
    <row r="91" spans="1:49" s="43" customFormat="1" ht="15" customHeight="1">
      <c r="A91" s="228">
        <v>45</v>
      </c>
      <c r="B91" s="320" t="s">
        <v>354</v>
      </c>
      <c r="C91" s="206"/>
      <c r="D91" s="321" t="s">
        <v>355</v>
      </c>
      <c r="E91" s="322" t="s">
        <v>327</v>
      </c>
      <c r="F91" s="323" t="s">
        <v>353</v>
      </c>
      <c r="G91" s="240" t="s">
        <v>101</v>
      </c>
      <c r="H91" s="304" t="s">
        <v>341</v>
      </c>
      <c r="I91" s="210">
        <v>1</v>
      </c>
      <c r="J91" s="211">
        <v>2.34</v>
      </c>
      <c r="K91" s="173">
        <v>4</v>
      </c>
      <c r="L91" s="173">
        <v>8</v>
      </c>
      <c r="M91" s="173">
        <v>12</v>
      </c>
      <c r="N91" s="324" t="s">
        <v>356</v>
      </c>
      <c r="O91" s="213"/>
      <c r="P91" s="213"/>
      <c r="Q91" s="176">
        <f t="shared" si="14"/>
        <v>861120</v>
      </c>
      <c r="R91" s="176">
        <f t="shared" si="1"/>
        <v>599040</v>
      </c>
      <c r="S91" s="177">
        <f t="shared" si="13"/>
        <v>1460160</v>
      </c>
      <c r="T91" s="242" t="s">
        <v>272</v>
      </c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</row>
    <row r="92" spans="1:49" s="154" customFormat="1" ht="15" customHeight="1">
      <c r="A92" s="397"/>
      <c r="B92" s="398"/>
      <c r="C92" s="377"/>
      <c r="D92" s="399"/>
      <c r="E92" s="400"/>
      <c r="F92" s="401"/>
      <c r="G92" s="402"/>
      <c r="H92" s="393"/>
      <c r="I92" s="382"/>
      <c r="J92" s="403"/>
      <c r="K92" s="352"/>
      <c r="L92" s="352"/>
      <c r="M92" s="352"/>
      <c r="N92" s="404"/>
      <c r="O92" s="383"/>
      <c r="P92" s="383"/>
      <c r="Q92" s="354">
        <f>SUM(Q84:Q91)</f>
        <v>4134480</v>
      </c>
      <c r="R92" s="354">
        <f>SUM(R84:R91)</f>
        <v>1753600</v>
      </c>
      <c r="S92" s="354">
        <f>SUM(S84:S91)</f>
        <v>5888080</v>
      </c>
      <c r="T92" s="405"/>
      <c r="U92" s="385"/>
      <c r="V92" s="385"/>
      <c r="W92" s="385"/>
      <c r="X92" s="385"/>
      <c r="Y92" s="385"/>
      <c r="Z92" s="385"/>
      <c r="AA92" s="385"/>
      <c r="AB92" s="385"/>
      <c r="AC92" s="385"/>
      <c r="AD92" s="385"/>
      <c r="AE92" s="385"/>
      <c r="AF92" s="385"/>
      <c r="AG92" s="385"/>
      <c r="AH92" s="385"/>
      <c r="AI92" s="385"/>
      <c r="AJ92" s="385"/>
      <c r="AK92" s="385"/>
      <c r="AL92" s="385"/>
      <c r="AM92" s="385"/>
      <c r="AN92" s="385"/>
      <c r="AO92" s="385"/>
      <c r="AP92" s="385"/>
      <c r="AQ92" s="385"/>
      <c r="AR92" s="385"/>
      <c r="AS92" s="385"/>
      <c r="AT92" s="385"/>
      <c r="AU92" s="385"/>
      <c r="AV92" s="385"/>
      <c r="AW92" s="385"/>
    </row>
    <row r="93" spans="1:49" s="17" customFormat="1" ht="15" customHeight="1">
      <c r="A93" s="165">
        <v>46</v>
      </c>
      <c r="B93" s="243" t="s">
        <v>201</v>
      </c>
      <c r="C93" s="167"/>
      <c r="D93" s="167" t="s">
        <v>4</v>
      </c>
      <c r="E93" s="275" t="s">
        <v>20</v>
      </c>
      <c r="F93" s="276" t="s">
        <v>316</v>
      </c>
      <c r="G93" s="169" t="s">
        <v>101</v>
      </c>
      <c r="H93" s="186" t="s">
        <v>325</v>
      </c>
      <c r="I93" s="196">
        <v>4</v>
      </c>
      <c r="J93" s="195">
        <v>2.46</v>
      </c>
      <c r="K93" s="173">
        <v>0</v>
      </c>
      <c r="L93" s="173">
        <v>0</v>
      </c>
      <c r="M93" s="173">
        <v>0</v>
      </c>
      <c r="N93" s="174" t="s">
        <v>109</v>
      </c>
      <c r="O93" s="175">
        <f aca="true" t="shared" si="15" ref="O93:O100">MONTH(N93)</f>
        <v>2</v>
      </c>
      <c r="P93" s="175">
        <f aca="true" t="shared" si="16" ref="P93:P100">YEAR(N93)</f>
        <v>2016</v>
      </c>
      <c r="Q93" s="176">
        <f t="shared" si="14"/>
        <v>0</v>
      </c>
      <c r="R93" s="176">
        <f t="shared" si="1"/>
        <v>0</v>
      </c>
      <c r="S93" s="177">
        <f t="shared" si="13"/>
        <v>0</v>
      </c>
      <c r="T93" s="190" t="s">
        <v>265</v>
      </c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</row>
    <row r="94" spans="1:49" s="17" customFormat="1" ht="15" customHeight="1">
      <c r="A94" s="165"/>
      <c r="B94" s="243"/>
      <c r="C94" s="167"/>
      <c r="D94" s="167"/>
      <c r="E94" s="275"/>
      <c r="F94" s="276"/>
      <c r="G94" s="169"/>
      <c r="H94" s="186"/>
      <c r="I94" s="196"/>
      <c r="J94" s="195">
        <v>2.26</v>
      </c>
      <c r="K94" s="173">
        <v>1</v>
      </c>
      <c r="L94" s="173">
        <v>0</v>
      </c>
      <c r="M94" s="173">
        <v>1</v>
      </c>
      <c r="N94" s="174"/>
      <c r="O94" s="175"/>
      <c r="P94" s="175"/>
      <c r="Q94" s="176">
        <f t="shared" si="14"/>
        <v>207919.99999999997</v>
      </c>
      <c r="R94" s="176">
        <f aca="true" t="shared" si="17" ref="R94:R105">IF((J94*1150000+J94*1150000*0.08)&gt;J94*1210000,(J94*1150000+J94*1150000*0.08)-J94*1210000)*L94</f>
        <v>0</v>
      </c>
      <c r="S94" s="177">
        <f t="shared" si="13"/>
        <v>207919.99999999997</v>
      </c>
      <c r="T94" s="190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</row>
    <row r="95" spans="1:49" s="17" customFormat="1" ht="15" customHeight="1">
      <c r="A95" s="165">
        <v>47</v>
      </c>
      <c r="B95" s="243" t="s">
        <v>202</v>
      </c>
      <c r="C95" s="167"/>
      <c r="D95" s="244" t="s">
        <v>5</v>
      </c>
      <c r="E95" s="275" t="s">
        <v>20</v>
      </c>
      <c r="F95" s="277" t="s">
        <v>314</v>
      </c>
      <c r="G95" s="169" t="s">
        <v>155</v>
      </c>
      <c r="H95" s="245" t="s">
        <v>80</v>
      </c>
      <c r="I95" s="196">
        <v>4</v>
      </c>
      <c r="J95" s="201">
        <v>2.46</v>
      </c>
      <c r="K95" s="173">
        <v>0</v>
      </c>
      <c r="L95" s="173">
        <v>0</v>
      </c>
      <c r="M95" s="173">
        <v>0</v>
      </c>
      <c r="N95" s="246" t="s">
        <v>105</v>
      </c>
      <c r="O95" s="175">
        <f t="shared" si="15"/>
        <v>5</v>
      </c>
      <c r="P95" s="175">
        <f t="shared" si="16"/>
        <v>2016</v>
      </c>
      <c r="Q95" s="176">
        <f t="shared" si="14"/>
        <v>0</v>
      </c>
      <c r="R95" s="176">
        <f t="shared" si="17"/>
        <v>0</v>
      </c>
      <c r="S95" s="177">
        <f t="shared" si="13"/>
        <v>0</v>
      </c>
      <c r="T95" s="202" t="s">
        <v>265</v>
      </c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</row>
    <row r="96" spans="1:49" s="17" customFormat="1" ht="15" customHeight="1">
      <c r="A96" s="165"/>
      <c r="B96" s="243"/>
      <c r="C96" s="167"/>
      <c r="D96" s="244"/>
      <c r="E96" s="275"/>
      <c r="F96" s="277"/>
      <c r="G96" s="169"/>
      <c r="H96" s="245"/>
      <c r="I96" s="196"/>
      <c r="J96" s="201">
        <v>2.26</v>
      </c>
      <c r="K96" s="173">
        <v>4</v>
      </c>
      <c r="L96" s="173">
        <v>0</v>
      </c>
      <c r="M96" s="173">
        <v>4</v>
      </c>
      <c r="N96" s="246"/>
      <c r="O96" s="175"/>
      <c r="P96" s="175"/>
      <c r="Q96" s="176">
        <f t="shared" si="14"/>
        <v>831679.9999999999</v>
      </c>
      <c r="R96" s="176">
        <f t="shared" si="17"/>
        <v>0</v>
      </c>
      <c r="S96" s="177">
        <f t="shared" si="13"/>
        <v>831679.9999999999</v>
      </c>
      <c r="T96" s="202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</row>
    <row r="97" spans="1:49" s="17" customFormat="1" ht="15" customHeight="1">
      <c r="A97" s="165">
        <v>48</v>
      </c>
      <c r="B97" s="243" t="s">
        <v>203</v>
      </c>
      <c r="C97" s="167"/>
      <c r="D97" s="168">
        <v>33157</v>
      </c>
      <c r="E97" s="275" t="s">
        <v>20</v>
      </c>
      <c r="F97" s="277" t="s">
        <v>135</v>
      </c>
      <c r="G97" s="169" t="s">
        <v>152</v>
      </c>
      <c r="H97" s="221" t="s">
        <v>81</v>
      </c>
      <c r="I97" s="196">
        <v>3</v>
      </c>
      <c r="J97" s="171">
        <v>2.26</v>
      </c>
      <c r="K97" s="173">
        <v>4</v>
      </c>
      <c r="L97" s="173">
        <v>8</v>
      </c>
      <c r="M97" s="173">
        <v>12</v>
      </c>
      <c r="N97" s="246" t="s">
        <v>11</v>
      </c>
      <c r="O97" s="175">
        <f t="shared" si="15"/>
        <v>3</v>
      </c>
      <c r="P97" s="175">
        <f t="shared" si="16"/>
        <v>2015</v>
      </c>
      <c r="Q97" s="176">
        <f t="shared" si="14"/>
        <v>831679.9999999999</v>
      </c>
      <c r="R97" s="176">
        <f t="shared" si="17"/>
        <v>578560</v>
      </c>
      <c r="S97" s="177">
        <f t="shared" si="13"/>
        <v>1410240</v>
      </c>
      <c r="T97" s="223" t="s">
        <v>265</v>
      </c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</row>
    <row r="98" spans="1:49" s="17" customFormat="1" ht="15" customHeight="1">
      <c r="A98" s="165">
        <v>49</v>
      </c>
      <c r="B98" s="243" t="s">
        <v>204</v>
      </c>
      <c r="C98" s="247"/>
      <c r="D98" s="248" t="s">
        <v>6</v>
      </c>
      <c r="E98" s="275" t="s">
        <v>20</v>
      </c>
      <c r="F98" s="276" t="s">
        <v>304</v>
      </c>
      <c r="G98" s="169" t="s">
        <v>154</v>
      </c>
      <c r="H98" s="249" t="s">
        <v>7</v>
      </c>
      <c r="I98" s="175">
        <v>3</v>
      </c>
      <c r="J98" s="195">
        <v>1.71</v>
      </c>
      <c r="K98" s="173">
        <v>4</v>
      </c>
      <c r="L98" s="173">
        <v>8</v>
      </c>
      <c r="M98" s="173">
        <v>12</v>
      </c>
      <c r="N98" s="246" t="s">
        <v>110</v>
      </c>
      <c r="O98" s="175">
        <f t="shared" si="15"/>
        <v>8</v>
      </c>
      <c r="P98" s="175">
        <f t="shared" si="16"/>
        <v>2015</v>
      </c>
      <c r="Q98" s="176">
        <f t="shared" si="14"/>
        <v>629280</v>
      </c>
      <c r="R98" s="176">
        <f t="shared" si="17"/>
        <v>437760</v>
      </c>
      <c r="S98" s="177">
        <f t="shared" si="13"/>
        <v>1067040</v>
      </c>
      <c r="T98" s="223" t="s">
        <v>265</v>
      </c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</row>
    <row r="99" spans="1:49" s="17" customFormat="1" ht="15" customHeight="1">
      <c r="A99" s="165">
        <v>50</v>
      </c>
      <c r="B99" s="243" t="s">
        <v>103</v>
      </c>
      <c r="C99" s="167"/>
      <c r="D99" s="168">
        <v>33060</v>
      </c>
      <c r="E99" s="275" t="s">
        <v>20</v>
      </c>
      <c r="F99" s="277" t="s">
        <v>135</v>
      </c>
      <c r="G99" s="169" t="s">
        <v>152</v>
      </c>
      <c r="H99" s="221" t="s">
        <v>81</v>
      </c>
      <c r="I99" s="196">
        <v>3</v>
      </c>
      <c r="J99" s="171">
        <v>2.26</v>
      </c>
      <c r="K99" s="173">
        <v>4</v>
      </c>
      <c r="L99" s="173">
        <v>8</v>
      </c>
      <c r="M99" s="173">
        <v>12</v>
      </c>
      <c r="N99" s="246" t="s">
        <v>11</v>
      </c>
      <c r="O99" s="175">
        <f t="shared" si="15"/>
        <v>3</v>
      </c>
      <c r="P99" s="175">
        <f t="shared" si="16"/>
        <v>2015</v>
      </c>
      <c r="Q99" s="176">
        <f t="shared" si="14"/>
        <v>831679.9999999999</v>
      </c>
      <c r="R99" s="176">
        <f t="shared" si="17"/>
        <v>578560</v>
      </c>
      <c r="S99" s="177">
        <f t="shared" si="13"/>
        <v>1410240</v>
      </c>
      <c r="T99" s="223" t="s">
        <v>265</v>
      </c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</row>
    <row r="100" spans="1:49" s="17" customFormat="1" ht="15" customHeight="1">
      <c r="A100" s="165">
        <v>51</v>
      </c>
      <c r="B100" s="166" t="s">
        <v>178</v>
      </c>
      <c r="C100" s="167"/>
      <c r="D100" s="168" t="s">
        <v>1</v>
      </c>
      <c r="E100" s="280" t="s">
        <v>327</v>
      </c>
      <c r="F100" s="277" t="s">
        <v>2</v>
      </c>
      <c r="G100" s="185" t="s">
        <v>263</v>
      </c>
      <c r="H100" s="221" t="s">
        <v>147</v>
      </c>
      <c r="I100" s="173">
        <v>3</v>
      </c>
      <c r="J100" s="189">
        <v>2.26</v>
      </c>
      <c r="K100" s="173">
        <v>4</v>
      </c>
      <c r="L100" s="173">
        <v>8</v>
      </c>
      <c r="M100" s="173">
        <v>12</v>
      </c>
      <c r="N100" s="222" t="s">
        <v>52</v>
      </c>
      <c r="O100" s="175">
        <f t="shared" si="15"/>
        <v>10</v>
      </c>
      <c r="P100" s="175">
        <f t="shared" si="16"/>
        <v>2015</v>
      </c>
      <c r="Q100" s="176">
        <f t="shared" si="14"/>
        <v>831679.9999999999</v>
      </c>
      <c r="R100" s="176">
        <f t="shared" si="17"/>
        <v>578560</v>
      </c>
      <c r="S100" s="177">
        <f t="shared" si="13"/>
        <v>1410240</v>
      </c>
      <c r="T100" s="190" t="s">
        <v>265</v>
      </c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</row>
    <row r="101" spans="1:49" s="153" customFormat="1" ht="15" customHeight="1">
      <c r="A101" s="347"/>
      <c r="B101" s="406"/>
      <c r="C101" s="368"/>
      <c r="D101" s="407"/>
      <c r="E101" s="370"/>
      <c r="F101" s="349"/>
      <c r="G101" s="350"/>
      <c r="H101" s="408"/>
      <c r="I101" s="352"/>
      <c r="J101" s="395"/>
      <c r="K101" s="352"/>
      <c r="L101" s="352"/>
      <c r="M101" s="352"/>
      <c r="N101" s="409"/>
      <c r="O101" s="353"/>
      <c r="P101" s="353"/>
      <c r="Q101" s="354">
        <f>SUM(Q93:Q100)</f>
        <v>4163920</v>
      </c>
      <c r="R101" s="354">
        <f>SUM(R93:R100)</f>
        <v>2173440</v>
      </c>
      <c r="S101" s="354">
        <f>SUM(S93:S100)</f>
        <v>6337360</v>
      </c>
      <c r="T101" s="362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  <c r="AN101" s="346"/>
      <c r="AO101" s="346"/>
      <c r="AP101" s="346"/>
      <c r="AQ101" s="346"/>
      <c r="AR101" s="346"/>
      <c r="AS101" s="346"/>
      <c r="AT101" s="346"/>
      <c r="AU101" s="346"/>
      <c r="AV101" s="346"/>
      <c r="AW101" s="346"/>
    </row>
    <row r="102" spans="1:49" s="17" customFormat="1" ht="15" customHeight="1">
      <c r="A102" s="165">
        <v>52</v>
      </c>
      <c r="B102" s="243" t="s">
        <v>205</v>
      </c>
      <c r="C102" s="167"/>
      <c r="D102" s="244">
        <v>32691</v>
      </c>
      <c r="E102" s="275" t="s">
        <v>20</v>
      </c>
      <c r="F102" s="277" t="s">
        <v>314</v>
      </c>
      <c r="G102" s="169" t="s">
        <v>155</v>
      </c>
      <c r="H102" s="245" t="s">
        <v>80</v>
      </c>
      <c r="I102" s="331">
        <v>4</v>
      </c>
      <c r="J102" s="201">
        <v>2.46</v>
      </c>
      <c r="K102" s="173">
        <v>0</v>
      </c>
      <c r="L102" s="173">
        <v>0</v>
      </c>
      <c r="M102" s="173">
        <v>0</v>
      </c>
      <c r="N102" s="246" t="s">
        <v>105</v>
      </c>
      <c r="O102" s="175">
        <f>MONTH(N102)</f>
        <v>5</v>
      </c>
      <c r="P102" s="175">
        <f>YEAR(N102)</f>
        <v>2016</v>
      </c>
      <c r="Q102" s="176">
        <f t="shared" si="14"/>
        <v>0</v>
      </c>
      <c r="R102" s="176">
        <f t="shared" si="17"/>
        <v>0</v>
      </c>
      <c r="S102" s="177">
        <f t="shared" si="13"/>
        <v>0</v>
      </c>
      <c r="T102" s="202" t="s">
        <v>266</v>
      </c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</row>
    <row r="103" spans="1:49" s="153" customFormat="1" ht="15" customHeight="1">
      <c r="A103" s="347"/>
      <c r="B103" s="410"/>
      <c r="C103" s="368"/>
      <c r="D103" s="411"/>
      <c r="E103" s="348"/>
      <c r="F103" s="349"/>
      <c r="G103" s="364"/>
      <c r="H103" s="412"/>
      <c r="I103" s="363"/>
      <c r="J103" s="365">
        <v>2.26</v>
      </c>
      <c r="K103" s="352">
        <v>4</v>
      </c>
      <c r="L103" s="352">
        <v>0</v>
      </c>
      <c r="M103" s="352">
        <v>4</v>
      </c>
      <c r="N103" s="413"/>
      <c r="O103" s="353"/>
      <c r="P103" s="353"/>
      <c r="Q103" s="354">
        <f t="shared" si="14"/>
        <v>831679.9999999999</v>
      </c>
      <c r="R103" s="354">
        <f t="shared" si="17"/>
        <v>0</v>
      </c>
      <c r="S103" s="355">
        <f t="shared" si="13"/>
        <v>831679.9999999999</v>
      </c>
      <c r="T103" s="36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46"/>
      <c r="AW103" s="346"/>
    </row>
    <row r="104" spans="1:49" s="43" customFormat="1" ht="15" customHeight="1">
      <c r="A104" s="165">
        <v>53</v>
      </c>
      <c r="B104" s="229" t="s">
        <v>238</v>
      </c>
      <c r="C104" s="206"/>
      <c r="D104" s="233">
        <v>30656</v>
      </c>
      <c r="E104" s="283" t="s">
        <v>20</v>
      </c>
      <c r="F104" s="277" t="s">
        <v>314</v>
      </c>
      <c r="G104" s="208" t="s">
        <v>155</v>
      </c>
      <c r="H104" s="234" t="s">
        <v>80</v>
      </c>
      <c r="I104" s="204">
        <v>4</v>
      </c>
      <c r="J104" s="235">
        <v>2.46</v>
      </c>
      <c r="K104" s="173">
        <v>0</v>
      </c>
      <c r="L104" s="173">
        <v>0</v>
      </c>
      <c r="M104" s="173">
        <v>0</v>
      </c>
      <c r="N104" s="236" t="s">
        <v>105</v>
      </c>
      <c r="O104" s="213">
        <f>MONTH(N104)</f>
        <v>5</v>
      </c>
      <c r="P104" s="213">
        <f>YEAR(N104)</f>
        <v>2016</v>
      </c>
      <c r="Q104" s="176">
        <f t="shared" si="14"/>
        <v>0</v>
      </c>
      <c r="R104" s="176">
        <f t="shared" si="17"/>
        <v>0</v>
      </c>
      <c r="S104" s="177">
        <f t="shared" si="13"/>
        <v>0</v>
      </c>
      <c r="T104" s="232" t="s">
        <v>284</v>
      </c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</row>
    <row r="105" spans="1:49" s="43" customFormat="1" ht="15" customHeight="1">
      <c r="A105" s="165"/>
      <c r="B105" s="229"/>
      <c r="C105" s="206"/>
      <c r="D105" s="233"/>
      <c r="E105" s="283"/>
      <c r="F105" s="277"/>
      <c r="G105" s="208"/>
      <c r="H105" s="234"/>
      <c r="I105" s="204"/>
      <c r="J105" s="235">
        <v>2.26</v>
      </c>
      <c r="K105" s="173">
        <v>4</v>
      </c>
      <c r="L105" s="173">
        <v>0</v>
      </c>
      <c r="M105" s="173">
        <v>4</v>
      </c>
      <c r="N105" s="236"/>
      <c r="O105" s="213"/>
      <c r="P105" s="213"/>
      <c r="Q105" s="176">
        <f t="shared" si="14"/>
        <v>831679.9999999999</v>
      </c>
      <c r="R105" s="176">
        <f t="shared" si="17"/>
        <v>0</v>
      </c>
      <c r="S105" s="177">
        <f t="shared" si="13"/>
        <v>831679.9999999999</v>
      </c>
      <c r="T105" s="232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</row>
    <row r="106" spans="1:49" s="154" customFormat="1" ht="15" customHeight="1">
      <c r="A106" s="165">
        <v>54</v>
      </c>
      <c r="B106" s="229" t="s">
        <v>239</v>
      </c>
      <c r="C106" s="206"/>
      <c r="D106" s="206">
        <v>33332</v>
      </c>
      <c r="E106" s="281" t="s">
        <v>20</v>
      </c>
      <c r="F106" s="282" t="s">
        <v>135</v>
      </c>
      <c r="G106" s="208" t="s">
        <v>151</v>
      </c>
      <c r="H106" s="230" t="s">
        <v>81</v>
      </c>
      <c r="I106" s="204">
        <v>3</v>
      </c>
      <c r="J106" s="231">
        <v>2.26</v>
      </c>
      <c r="K106" s="173">
        <v>0</v>
      </c>
      <c r="L106" s="173">
        <v>7</v>
      </c>
      <c r="M106" s="173">
        <v>7</v>
      </c>
      <c r="N106" s="212" t="s">
        <v>22</v>
      </c>
      <c r="O106" s="213">
        <f>MONTH(N106)</f>
        <v>6</v>
      </c>
      <c r="P106" s="213">
        <f>YEAR(N106)</f>
        <v>2016</v>
      </c>
      <c r="Q106" s="176">
        <f t="shared" si="14"/>
        <v>0</v>
      </c>
      <c r="R106" s="176">
        <f>IF((J107*1150000+J107*1150000*0.08)&gt;J106*1210000,(J107*1150000+J107*1150000*0.08)-J106*1210000)*L106</f>
        <v>0</v>
      </c>
      <c r="S106" s="177">
        <f t="shared" si="13"/>
        <v>0</v>
      </c>
      <c r="T106" s="232" t="s">
        <v>284</v>
      </c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</row>
    <row r="107" spans="1:49" s="154" customFormat="1" ht="15" customHeight="1">
      <c r="A107" s="165"/>
      <c r="B107" s="229"/>
      <c r="C107" s="206"/>
      <c r="D107" s="206"/>
      <c r="E107" s="281"/>
      <c r="F107" s="282"/>
      <c r="G107" s="208"/>
      <c r="H107" s="230"/>
      <c r="I107" s="204"/>
      <c r="J107" s="231">
        <f>J106-0.2</f>
        <v>2.0599999999999996</v>
      </c>
      <c r="K107" s="173">
        <v>4</v>
      </c>
      <c r="L107" s="173">
        <v>1</v>
      </c>
      <c r="M107" s="173">
        <v>5</v>
      </c>
      <c r="N107" s="212"/>
      <c r="O107" s="213"/>
      <c r="P107" s="213"/>
      <c r="Q107" s="176">
        <f t="shared" si="14"/>
        <v>758079.9999999999</v>
      </c>
      <c r="R107" s="176">
        <f aca="true" t="shared" si="18" ref="R107:R113">IF((J107*1150000+J107*1150000*0.08)&gt;J107*1210000,(J107*1150000+J107*1150000*0.08)-J107*1210000)*L107</f>
        <v>65920</v>
      </c>
      <c r="S107" s="177">
        <f t="shared" si="13"/>
        <v>823999.9999999999</v>
      </c>
      <c r="T107" s="232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</row>
    <row r="108" spans="1:49" s="17" customFormat="1" ht="15" customHeight="1">
      <c r="A108" s="165">
        <v>55</v>
      </c>
      <c r="B108" s="250" t="s">
        <v>169</v>
      </c>
      <c r="C108" s="167"/>
      <c r="D108" s="244" t="s">
        <v>139</v>
      </c>
      <c r="E108" s="275" t="s">
        <v>20</v>
      </c>
      <c r="F108" s="277" t="s">
        <v>135</v>
      </c>
      <c r="G108" s="169" t="s">
        <v>151</v>
      </c>
      <c r="H108" s="221" t="s">
        <v>81</v>
      </c>
      <c r="I108" s="196">
        <v>4</v>
      </c>
      <c r="J108" s="201">
        <v>2.46</v>
      </c>
      <c r="K108" s="173">
        <v>0</v>
      </c>
      <c r="L108" s="173">
        <v>0</v>
      </c>
      <c r="M108" s="173">
        <v>0</v>
      </c>
      <c r="N108" s="246" t="s">
        <v>105</v>
      </c>
      <c r="O108" s="175">
        <f>MONTH(N108)</f>
        <v>5</v>
      </c>
      <c r="P108" s="175">
        <f>YEAR(N108)</f>
        <v>2016</v>
      </c>
      <c r="Q108" s="176">
        <f t="shared" si="14"/>
        <v>0</v>
      </c>
      <c r="R108" s="176">
        <f t="shared" si="18"/>
        <v>0</v>
      </c>
      <c r="S108" s="177">
        <f t="shared" si="13"/>
        <v>0</v>
      </c>
      <c r="T108" s="190" t="s">
        <v>284</v>
      </c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</row>
    <row r="109" spans="1:49" s="17" customFormat="1" ht="15" customHeight="1">
      <c r="A109" s="165"/>
      <c r="B109" s="250"/>
      <c r="C109" s="167"/>
      <c r="D109" s="244"/>
      <c r="E109" s="275"/>
      <c r="F109" s="277"/>
      <c r="G109" s="169"/>
      <c r="H109" s="221"/>
      <c r="I109" s="196"/>
      <c r="J109" s="201">
        <v>2.26</v>
      </c>
      <c r="K109" s="173">
        <v>4</v>
      </c>
      <c r="L109" s="173">
        <v>0</v>
      </c>
      <c r="M109" s="173">
        <v>4</v>
      </c>
      <c r="N109" s="246"/>
      <c r="O109" s="175"/>
      <c r="P109" s="175"/>
      <c r="Q109" s="176">
        <f t="shared" si="14"/>
        <v>831679.9999999999</v>
      </c>
      <c r="R109" s="176">
        <f t="shared" si="18"/>
        <v>0</v>
      </c>
      <c r="S109" s="177">
        <f t="shared" si="13"/>
        <v>831679.9999999999</v>
      </c>
      <c r="T109" s="190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</row>
    <row r="110" spans="1:49" s="17" customFormat="1" ht="15" customHeight="1">
      <c r="A110" s="165">
        <v>56</v>
      </c>
      <c r="B110" s="306" t="s">
        <v>343</v>
      </c>
      <c r="C110" s="307"/>
      <c r="D110" s="307">
        <v>32415</v>
      </c>
      <c r="E110" s="301" t="s">
        <v>327</v>
      </c>
      <c r="F110" s="308" t="s">
        <v>344</v>
      </c>
      <c r="G110" s="303" t="s">
        <v>101</v>
      </c>
      <c r="H110" s="309" t="s">
        <v>341</v>
      </c>
      <c r="I110" s="305">
        <v>1</v>
      </c>
      <c r="J110" s="310">
        <v>2.34</v>
      </c>
      <c r="K110" s="173">
        <v>4</v>
      </c>
      <c r="L110" s="173">
        <v>8</v>
      </c>
      <c r="M110" s="173">
        <v>12</v>
      </c>
      <c r="N110" s="311" t="s">
        <v>345</v>
      </c>
      <c r="O110" s="175"/>
      <c r="P110" s="175"/>
      <c r="Q110" s="176">
        <f t="shared" si="14"/>
        <v>861120</v>
      </c>
      <c r="R110" s="176">
        <f t="shared" si="18"/>
        <v>599040</v>
      </c>
      <c r="S110" s="177">
        <f t="shared" si="13"/>
        <v>1460160</v>
      </c>
      <c r="T110" s="190" t="s">
        <v>284</v>
      </c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</row>
    <row r="111" spans="1:49" s="153" customFormat="1" ht="15" customHeight="1">
      <c r="A111" s="347"/>
      <c r="B111" s="414"/>
      <c r="C111" s="415"/>
      <c r="D111" s="415"/>
      <c r="E111" s="390"/>
      <c r="F111" s="416"/>
      <c r="G111" s="392"/>
      <c r="H111" s="417"/>
      <c r="I111" s="394"/>
      <c r="J111" s="418"/>
      <c r="K111" s="352"/>
      <c r="L111" s="352"/>
      <c r="M111" s="352"/>
      <c r="N111" s="419"/>
      <c r="O111" s="353"/>
      <c r="P111" s="353"/>
      <c r="Q111" s="354">
        <f>SUM(Q104:Q110)</f>
        <v>3282559.9999999995</v>
      </c>
      <c r="R111" s="354">
        <f>SUM(R104:R110)</f>
        <v>664960</v>
      </c>
      <c r="S111" s="354">
        <f>SUM(S104:S110)</f>
        <v>3947519.9999999995</v>
      </c>
      <c r="T111" s="362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346"/>
      <c r="AM111" s="346"/>
      <c r="AN111" s="346"/>
      <c r="AO111" s="346"/>
      <c r="AP111" s="346"/>
      <c r="AQ111" s="346"/>
      <c r="AR111" s="346"/>
      <c r="AS111" s="346"/>
      <c r="AT111" s="346"/>
      <c r="AU111" s="346"/>
      <c r="AV111" s="346"/>
      <c r="AW111" s="346"/>
    </row>
    <row r="112" spans="1:49" s="17" customFormat="1" ht="15" customHeight="1">
      <c r="A112" s="165">
        <v>57</v>
      </c>
      <c r="B112" s="243" t="s">
        <v>206</v>
      </c>
      <c r="C112" s="167"/>
      <c r="D112" s="167" t="s">
        <v>119</v>
      </c>
      <c r="E112" s="275" t="s">
        <v>20</v>
      </c>
      <c r="F112" s="276" t="s">
        <v>313</v>
      </c>
      <c r="G112" s="169" t="s">
        <v>101</v>
      </c>
      <c r="H112" s="186" t="s">
        <v>325</v>
      </c>
      <c r="I112" s="196">
        <v>4</v>
      </c>
      <c r="J112" s="195">
        <v>2.46</v>
      </c>
      <c r="K112" s="173">
        <v>0</v>
      </c>
      <c r="L112" s="173">
        <v>0</v>
      </c>
      <c r="M112" s="173">
        <v>0</v>
      </c>
      <c r="N112" s="174" t="s">
        <v>109</v>
      </c>
      <c r="O112" s="175">
        <f>MONTH(N112)</f>
        <v>2</v>
      </c>
      <c r="P112" s="175">
        <f>YEAR(N112)</f>
        <v>2016</v>
      </c>
      <c r="Q112" s="176">
        <f t="shared" si="14"/>
        <v>0</v>
      </c>
      <c r="R112" s="176">
        <f t="shared" si="18"/>
        <v>0</v>
      </c>
      <c r="S112" s="177">
        <f t="shared" si="13"/>
        <v>0</v>
      </c>
      <c r="T112" s="190" t="s">
        <v>267</v>
      </c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</row>
    <row r="113" spans="1:49" s="153" customFormat="1" ht="15" customHeight="1">
      <c r="A113" s="347"/>
      <c r="B113" s="410"/>
      <c r="C113" s="368"/>
      <c r="D113" s="368"/>
      <c r="E113" s="348"/>
      <c r="F113" s="371"/>
      <c r="G113" s="364"/>
      <c r="H113" s="420"/>
      <c r="I113" s="363"/>
      <c r="J113" s="421">
        <v>2.26</v>
      </c>
      <c r="K113" s="352">
        <v>1</v>
      </c>
      <c r="L113" s="352">
        <v>0</v>
      </c>
      <c r="M113" s="352">
        <v>1</v>
      </c>
      <c r="N113" s="374"/>
      <c r="O113" s="353"/>
      <c r="P113" s="353"/>
      <c r="Q113" s="354">
        <f t="shared" si="14"/>
        <v>207919.99999999997</v>
      </c>
      <c r="R113" s="354">
        <f t="shared" si="18"/>
        <v>0</v>
      </c>
      <c r="S113" s="355">
        <f t="shared" si="13"/>
        <v>207919.99999999997</v>
      </c>
      <c r="T113" s="362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  <c r="AF113" s="346"/>
      <c r="AG113" s="346"/>
      <c r="AH113" s="346"/>
      <c r="AI113" s="346"/>
      <c r="AJ113" s="346"/>
      <c r="AK113" s="346"/>
      <c r="AL113" s="346"/>
      <c r="AM113" s="346"/>
      <c r="AN113" s="346"/>
      <c r="AO113" s="346"/>
      <c r="AP113" s="346"/>
      <c r="AQ113" s="346"/>
      <c r="AR113" s="346"/>
      <c r="AS113" s="346"/>
      <c r="AT113" s="346"/>
      <c r="AU113" s="346"/>
      <c r="AV113" s="346"/>
      <c r="AW113" s="346"/>
    </row>
    <row r="114" spans="1:49" s="153" customFormat="1" ht="15" customHeight="1">
      <c r="A114" s="165">
        <v>58</v>
      </c>
      <c r="B114" s="243" t="s">
        <v>237</v>
      </c>
      <c r="C114" s="167"/>
      <c r="D114" s="167" t="s">
        <v>76</v>
      </c>
      <c r="E114" s="278" t="s">
        <v>20</v>
      </c>
      <c r="F114" s="276" t="s">
        <v>304</v>
      </c>
      <c r="G114" s="169" t="s">
        <v>154</v>
      </c>
      <c r="H114" s="251" t="s">
        <v>7</v>
      </c>
      <c r="I114" s="196">
        <v>3</v>
      </c>
      <c r="J114" s="195">
        <v>1.71</v>
      </c>
      <c r="K114" s="173">
        <v>0</v>
      </c>
      <c r="L114" s="173">
        <v>7</v>
      </c>
      <c r="M114" s="173">
        <v>7</v>
      </c>
      <c r="N114" s="174" t="s">
        <v>22</v>
      </c>
      <c r="O114" s="175">
        <f>MONTH(N114)</f>
        <v>6</v>
      </c>
      <c r="P114" s="175">
        <f>YEAR(N114)</f>
        <v>2016</v>
      </c>
      <c r="Q114" s="176">
        <f t="shared" si="14"/>
        <v>0</v>
      </c>
      <c r="R114" s="176">
        <f>IF((J115*1150000+J115*1150000*0.08)&gt;J114*1210000,(J115*1150000+J115*1150000*0.08)-J114*1210000)*L114</f>
        <v>0</v>
      </c>
      <c r="S114" s="177">
        <f t="shared" si="13"/>
        <v>0</v>
      </c>
      <c r="T114" s="190" t="s">
        <v>274</v>
      </c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</row>
    <row r="115" spans="1:49" s="153" customFormat="1" ht="15" customHeight="1">
      <c r="A115" s="347"/>
      <c r="B115" s="410"/>
      <c r="C115" s="368"/>
      <c r="D115" s="368"/>
      <c r="E115" s="358"/>
      <c r="F115" s="371"/>
      <c r="G115" s="364"/>
      <c r="H115" s="422"/>
      <c r="I115" s="363"/>
      <c r="J115" s="421">
        <f>J114-0.18</f>
        <v>1.53</v>
      </c>
      <c r="K115" s="352">
        <v>4</v>
      </c>
      <c r="L115" s="352">
        <v>1</v>
      </c>
      <c r="M115" s="352">
        <v>5</v>
      </c>
      <c r="N115" s="374"/>
      <c r="O115" s="353"/>
      <c r="P115" s="353"/>
      <c r="Q115" s="354">
        <f t="shared" si="14"/>
        <v>563040</v>
      </c>
      <c r="R115" s="354">
        <f aca="true" t="shared" si="19" ref="R115:R121">IF((J115*1150000+J115*1150000*0.08)&gt;J115*1210000,(J115*1150000+J115*1150000*0.08)-J115*1210000)*L115</f>
        <v>48960</v>
      </c>
      <c r="S115" s="355">
        <f t="shared" si="13"/>
        <v>612000</v>
      </c>
      <c r="T115" s="362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</row>
    <row r="116" spans="1:49" s="17" customFormat="1" ht="15" customHeight="1">
      <c r="A116" s="196">
        <v>59</v>
      </c>
      <c r="B116" s="243" t="s">
        <v>229</v>
      </c>
      <c r="C116" s="167"/>
      <c r="D116" s="252" t="s">
        <v>50</v>
      </c>
      <c r="E116" s="275" t="s">
        <v>20</v>
      </c>
      <c r="F116" s="276" t="s">
        <v>313</v>
      </c>
      <c r="G116" s="169" t="s">
        <v>101</v>
      </c>
      <c r="H116" s="186" t="s">
        <v>325</v>
      </c>
      <c r="I116" s="196">
        <v>4</v>
      </c>
      <c r="J116" s="171">
        <v>2.46</v>
      </c>
      <c r="K116" s="173">
        <v>0</v>
      </c>
      <c r="L116" s="173">
        <v>0</v>
      </c>
      <c r="M116" s="173">
        <v>0</v>
      </c>
      <c r="N116" s="246" t="s">
        <v>77</v>
      </c>
      <c r="O116" s="175">
        <f aca="true" t="shared" si="20" ref="O116:O124">MONTH(N116)</f>
        <v>3</v>
      </c>
      <c r="P116" s="175">
        <f aca="true" t="shared" si="21" ref="P116:P124">YEAR(N116)</f>
        <v>2016</v>
      </c>
      <c r="Q116" s="176">
        <f t="shared" si="14"/>
        <v>0</v>
      </c>
      <c r="R116" s="176">
        <f t="shared" si="19"/>
        <v>0</v>
      </c>
      <c r="S116" s="177">
        <f t="shared" si="13"/>
        <v>0</v>
      </c>
      <c r="T116" s="190" t="s">
        <v>282</v>
      </c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</row>
    <row r="117" spans="1:49" s="17" customFormat="1" ht="15" customHeight="1">
      <c r="A117" s="196"/>
      <c r="B117" s="243"/>
      <c r="C117" s="167"/>
      <c r="D117" s="252"/>
      <c r="E117" s="275"/>
      <c r="F117" s="276"/>
      <c r="G117" s="169"/>
      <c r="H117" s="186"/>
      <c r="I117" s="196"/>
      <c r="J117" s="171">
        <v>2.26</v>
      </c>
      <c r="K117" s="173">
        <v>2</v>
      </c>
      <c r="L117" s="173">
        <v>0</v>
      </c>
      <c r="M117" s="173">
        <v>2</v>
      </c>
      <c r="N117" s="246"/>
      <c r="O117" s="175"/>
      <c r="P117" s="175"/>
      <c r="Q117" s="176">
        <f t="shared" si="14"/>
        <v>415839.99999999994</v>
      </c>
      <c r="R117" s="176">
        <f t="shared" si="19"/>
        <v>0</v>
      </c>
      <c r="S117" s="177">
        <f t="shared" si="13"/>
        <v>415839.99999999994</v>
      </c>
      <c r="T117" s="190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</row>
    <row r="118" spans="1:49" s="17" customFormat="1" ht="15" customHeight="1">
      <c r="A118" s="196">
        <v>60</v>
      </c>
      <c r="B118" s="243" t="s">
        <v>185</v>
      </c>
      <c r="C118" s="167"/>
      <c r="D118" s="253" t="s">
        <v>51</v>
      </c>
      <c r="E118" s="275" t="s">
        <v>20</v>
      </c>
      <c r="F118" s="276" t="s">
        <v>304</v>
      </c>
      <c r="G118" s="169" t="s">
        <v>146</v>
      </c>
      <c r="H118" s="254" t="s">
        <v>147</v>
      </c>
      <c r="I118" s="196">
        <v>4</v>
      </c>
      <c r="J118" s="201">
        <v>2.46</v>
      </c>
      <c r="K118" s="173">
        <v>0</v>
      </c>
      <c r="L118" s="173">
        <v>0</v>
      </c>
      <c r="M118" s="173">
        <v>0</v>
      </c>
      <c r="N118" s="246" t="s">
        <v>77</v>
      </c>
      <c r="O118" s="175">
        <f t="shared" si="20"/>
        <v>3</v>
      </c>
      <c r="P118" s="175">
        <f t="shared" si="21"/>
        <v>2016</v>
      </c>
      <c r="Q118" s="176">
        <f t="shared" si="14"/>
        <v>0</v>
      </c>
      <c r="R118" s="176">
        <f t="shared" si="19"/>
        <v>0</v>
      </c>
      <c r="S118" s="177">
        <f t="shared" si="13"/>
        <v>0</v>
      </c>
      <c r="T118" s="190" t="s">
        <v>282</v>
      </c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</row>
    <row r="119" spans="1:49" s="17" customFormat="1" ht="15" customHeight="1">
      <c r="A119" s="196"/>
      <c r="B119" s="243"/>
      <c r="C119" s="167"/>
      <c r="D119" s="253"/>
      <c r="E119" s="275"/>
      <c r="F119" s="276"/>
      <c r="G119" s="169"/>
      <c r="H119" s="254"/>
      <c r="I119" s="196"/>
      <c r="J119" s="201">
        <v>2.26</v>
      </c>
      <c r="K119" s="173">
        <v>2</v>
      </c>
      <c r="L119" s="173">
        <v>0</v>
      </c>
      <c r="M119" s="173">
        <v>2</v>
      </c>
      <c r="N119" s="246"/>
      <c r="O119" s="175"/>
      <c r="P119" s="175"/>
      <c r="Q119" s="176">
        <f t="shared" si="14"/>
        <v>415839.99999999994</v>
      </c>
      <c r="R119" s="176">
        <f t="shared" si="19"/>
        <v>0</v>
      </c>
      <c r="S119" s="177">
        <f t="shared" si="13"/>
        <v>415839.99999999994</v>
      </c>
      <c r="T119" s="190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</row>
    <row r="120" spans="1:49" s="17" customFormat="1" ht="15" customHeight="1">
      <c r="A120" s="196">
        <v>61</v>
      </c>
      <c r="B120" s="243" t="s">
        <v>233</v>
      </c>
      <c r="C120" s="167"/>
      <c r="D120" s="168" t="s">
        <v>111</v>
      </c>
      <c r="E120" s="275" t="s">
        <v>20</v>
      </c>
      <c r="F120" s="277" t="s">
        <v>135</v>
      </c>
      <c r="G120" s="169" t="s">
        <v>151</v>
      </c>
      <c r="H120" s="221" t="s">
        <v>81</v>
      </c>
      <c r="I120" s="196">
        <v>3</v>
      </c>
      <c r="J120" s="171">
        <v>2.26</v>
      </c>
      <c r="K120" s="173">
        <v>4</v>
      </c>
      <c r="L120" s="173">
        <v>8</v>
      </c>
      <c r="M120" s="173">
        <v>12</v>
      </c>
      <c r="N120" s="246" t="s">
        <v>11</v>
      </c>
      <c r="O120" s="175">
        <f t="shared" si="20"/>
        <v>3</v>
      </c>
      <c r="P120" s="175">
        <f t="shared" si="21"/>
        <v>2015</v>
      </c>
      <c r="Q120" s="176">
        <f t="shared" si="14"/>
        <v>831679.9999999999</v>
      </c>
      <c r="R120" s="176">
        <f t="shared" si="19"/>
        <v>578560</v>
      </c>
      <c r="S120" s="177">
        <f t="shared" si="13"/>
        <v>1410240</v>
      </c>
      <c r="T120" s="190" t="s">
        <v>282</v>
      </c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</row>
    <row r="121" spans="1:49" s="17" customFormat="1" ht="15" customHeight="1">
      <c r="A121" s="196">
        <v>62</v>
      </c>
      <c r="B121" s="243" t="s">
        <v>207</v>
      </c>
      <c r="C121" s="167"/>
      <c r="D121" s="168" t="s">
        <v>112</v>
      </c>
      <c r="E121" s="275" t="s">
        <v>20</v>
      </c>
      <c r="F121" s="277" t="s">
        <v>135</v>
      </c>
      <c r="G121" s="169" t="s">
        <v>152</v>
      </c>
      <c r="H121" s="221" t="s">
        <v>81</v>
      </c>
      <c r="I121" s="196">
        <v>3</v>
      </c>
      <c r="J121" s="171">
        <v>2.26</v>
      </c>
      <c r="K121" s="173">
        <v>4</v>
      </c>
      <c r="L121" s="173">
        <v>8</v>
      </c>
      <c r="M121" s="173">
        <v>12</v>
      </c>
      <c r="N121" s="246" t="s">
        <v>11</v>
      </c>
      <c r="O121" s="175">
        <f t="shared" si="20"/>
        <v>3</v>
      </c>
      <c r="P121" s="175">
        <f t="shared" si="21"/>
        <v>2015</v>
      </c>
      <c r="Q121" s="176">
        <f t="shared" si="14"/>
        <v>831679.9999999999</v>
      </c>
      <c r="R121" s="176">
        <f t="shared" si="19"/>
        <v>578560</v>
      </c>
      <c r="S121" s="177">
        <f t="shared" si="13"/>
        <v>1410240</v>
      </c>
      <c r="T121" s="190" t="s">
        <v>282</v>
      </c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</row>
    <row r="122" spans="1:49" s="153" customFormat="1" ht="15" customHeight="1">
      <c r="A122" s="196">
        <v>63</v>
      </c>
      <c r="B122" s="243" t="s">
        <v>219</v>
      </c>
      <c r="C122" s="167"/>
      <c r="D122" s="184" t="s">
        <v>113</v>
      </c>
      <c r="E122" s="278" t="s">
        <v>20</v>
      </c>
      <c r="F122" s="276" t="s">
        <v>316</v>
      </c>
      <c r="G122" s="169" t="s">
        <v>101</v>
      </c>
      <c r="H122" s="192" t="s">
        <v>325</v>
      </c>
      <c r="I122" s="196">
        <v>3</v>
      </c>
      <c r="J122" s="195">
        <v>2.26</v>
      </c>
      <c r="K122" s="173">
        <v>0</v>
      </c>
      <c r="L122" s="173">
        <v>7</v>
      </c>
      <c r="M122" s="173">
        <v>7</v>
      </c>
      <c r="N122" s="174" t="s">
        <v>22</v>
      </c>
      <c r="O122" s="175">
        <f t="shared" si="20"/>
        <v>6</v>
      </c>
      <c r="P122" s="175">
        <f t="shared" si="21"/>
        <v>2016</v>
      </c>
      <c r="Q122" s="176">
        <f t="shared" si="14"/>
        <v>0</v>
      </c>
      <c r="R122" s="176">
        <f>IF((J123*1150000+J123*1150000*0.08)&gt;J122*1210000,(J123*1150000+J123*1150000*0.08)-J122*1210000)*L122</f>
        <v>0</v>
      </c>
      <c r="S122" s="177">
        <f t="shared" si="13"/>
        <v>0</v>
      </c>
      <c r="T122" s="190" t="s">
        <v>282</v>
      </c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</row>
    <row r="123" spans="1:49" s="153" customFormat="1" ht="15" customHeight="1">
      <c r="A123" s="196"/>
      <c r="B123" s="243"/>
      <c r="C123" s="167"/>
      <c r="D123" s="184"/>
      <c r="E123" s="278"/>
      <c r="F123" s="276"/>
      <c r="G123" s="169"/>
      <c r="H123" s="192"/>
      <c r="I123" s="196"/>
      <c r="J123" s="195">
        <v>2.06</v>
      </c>
      <c r="K123" s="173">
        <v>4</v>
      </c>
      <c r="L123" s="173">
        <v>1</v>
      </c>
      <c r="M123" s="173">
        <v>5</v>
      </c>
      <c r="N123" s="174"/>
      <c r="O123" s="175"/>
      <c r="P123" s="175"/>
      <c r="Q123" s="176">
        <f t="shared" si="14"/>
        <v>758080</v>
      </c>
      <c r="R123" s="176">
        <f aca="true" t="shared" si="22" ref="R123:R135">IF((J123*1150000+J123*1150000*0.08)&gt;J123*1210000,(J123*1150000+J123*1150000*0.08)-J123*1210000)*L123</f>
        <v>65920</v>
      </c>
      <c r="S123" s="177">
        <f t="shared" si="13"/>
        <v>824000</v>
      </c>
      <c r="T123" s="190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</row>
    <row r="124" spans="1:49" s="17" customFormat="1" ht="15" customHeight="1">
      <c r="A124" s="196">
        <v>64</v>
      </c>
      <c r="B124" s="243" t="s">
        <v>310</v>
      </c>
      <c r="C124" s="167"/>
      <c r="D124" s="255" t="s">
        <v>114</v>
      </c>
      <c r="E124" s="278" t="s">
        <v>20</v>
      </c>
      <c r="F124" s="276" t="s">
        <v>316</v>
      </c>
      <c r="G124" s="169" t="s">
        <v>13</v>
      </c>
      <c r="H124" s="192" t="s">
        <v>325</v>
      </c>
      <c r="I124" s="196">
        <v>4</v>
      </c>
      <c r="J124" s="171">
        <v>2.46</v>
      </c>
      <c r="K124" s="173">
        <v>0</v>
      </c>
      <c r="L124" s="173">
        <v>0</v>
      </c>
      <c r="M124" s="173">
        <v>0</v>
      </c>
      <c r="N124" s="246" t="s">
        <v>77</v>
      </c>
      <c r="O124" s="175">
        <f t="shared" si="20"/>
        <v>3</v>
      </c>
      <c r="P124" s="175">
        <f t="shared" si="21"/>
        <v>2016</v>
      </c>
      <c r="Q124" s="176">
        <f t="shared" si="14"/>
        <v>0</v>
      </c>
      <c r="R124" s="176">
        <f t="shared" si="22"/>
        <v>0</v>
      </c>
      <c r="S124" s="177">
        <f t="shared" si="13"/>
        <v>0</v>
      </c>
      <c r="T124" s="190" t="s">
        <v>282</v>
      </c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</row>
    <row r="125" spans="1:49" s="17" customFormat="1" ht="15" customHeight="1">
      <c r="A125" s="196"/>
      <c r="B125" s="243"/>
      <c r="C125" s="167"/>
      <c r="D125" s="255"/>
      <c r="E125" s="278"/>
      <c r="F125" s="276"/>
      <c r="G125" s="169"/>
      <c r="H125" s="192"/>
      <c r="I125" s="196"/>
      <c r="J125" s="171">
        <v>2.26</v>
      </c>
      <c r="K125" s="173">
        <v>2</v>
      </c>
      <c r="L125" s="173">
        <v>0</v>
      </c>
      <c r="M125" s="173">
        <v>2</v>
      </c>
      <c r="N125" s="246"/>
      <c r="O125" s="175"/>
      <c r="P125" s="175"/>
      <c r="Q125" s="176">
        <f t="shared" si="14"/>
        <v>415839.99999999994</v>
      </c>
      <c r="R125" s="176">
        <f t="shared" si="22"/>
        <v>0</v>
      </c>
      <c r="S125" s="177">
        <f t="shared" si="13"/>
        <v>415839.99999999994</v>
      </c>
      <c r="T125" s="190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</row>
    <row r="126" spans="1:49" s="17" customFormat="1" ht="15" customHeight="1">
      <c r="A126" s="288">
        <v>65</v>
      </c>
      <c r="B126" s="243" t="s">
        <v>346</v>
      </c>
      <c r="C126" s="167"/>
      <c r="D126" s="174">
        <v>32994</v>
      </c>
      <c r="E126" s="185" t="s">
        <v>327</v>
      </c>
      <c r="F126" s="313" t="s">
        <v>316</v>
      </c>
      <c r="G126" s="169" t="s">
        <v>13</v>
      </c>
      <c r="H126" s="192" t="s">
        <v>341</v>
      </c>
      <c r="I126" s="288">
        <v>1</v>
      </c>
      <c r="J126" s="195">
        <v>2.34</v>
      </c>
      <c r="K126" s="173">
        <v>4</v>
      </c>
      <c r="L126" s="173">
        <v>8</v>
      </c>
      <c r="M126" s="173">
        <v>12</v>
      </c>
      <c r="N126" s="222" t="s">
        <v>345</v>
      </c>
      <c r="O126" s="175"/>
      <c r="P126" s="175"/>
      <c r="Q126" s="176">
        <f t="shared" si="14"/>
        <v>861120</v>
      </c>
      <c r="R126" s="176">
        <f t="shared" si="22"/>
        <v>599040</v>
      </c>
      <c r="S126" s="177">
        <f t="shared" si="13"/>
        <v>1460160</v>
      </c>
      <c r="T126" s="190" t="s">
        <v>282</v>
      </c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</row>
    <row r="127" spans="1:49" s="17" customFormat="1" ht="15" customHeight="1">
      <c r="A127" s="288">
        <v>66</v>
      </c>
      <c r="B127" s="243" t="s">
        <v>347</v>
      </c>
      <c r="C127" s="167"/>
      <c r="D127" s="174">
        <v>32669</v>
      </c>
      <c r="E127" s="185" t="s">
        <v>327</v>
      </c>
      <c r="F127" s="313" t="s">
        <v>316</v>
      </c>
      <c r="G127" s="169" t="s">
        <v>101</v>
      </c>
      <c r="H127" s="192" t="s">
        <v>341</v>
      </c>
      <c r="I127" s="288">
        <v>1</v>
      </c>
      <c r="J127" s="171">
        <v>2.34</v>
      </c>
      <c r="K127" s="173">
        <v>4</v>
      </c>
      <c r="L127" s="173">
        <v>8</v>
      </c>
      <c r="M127" s="173">
        <v>12</v>
      </c>
      <c r="N127" s="246" t="s">
        <v>345</v>
      </c>
      <c r="O127" s="175"/>
      <c r="P127" s="175"/>
      <c r="Q127" s="176">
        <f t="shared" si="14"/>
        <v>861120</v>
      </c>
      <c r="R127" s="176">
        <f t="shared" si="22"/>
        <v>599040</v>
      </c>
      <c r="S127" s="177">
        <f t="shared" si="13"/>
        <v>1460160</v>
      </c>
      <c r="T127" s="190" t="s">
        <v>282</v>
      </c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</row>
    <row r="128" spans="1:49" s="153" customFormat="1" ht="15" customHeight="1">
      <c r="A128" s="363"/>
      <c r="B128" s="410"/>
      <c r="C128" s="368"/>
      <c r="D128" s="374"/>
      <c r="E128" s="370"/>
      <c r="F128" s="371"/>
      <c r="G128" s="364"/>
      <c r="H128" s="423"/>
      <c r="I128" s="363"/>
      <c r="J128" s="373"/>
      <c r="K128" s="352"/>
      <c r="L128" s="352"/>
      <c r="M128" s="352"/>
      <c r="N128" s="413"/>
      <c r="O128" s="353"/>
      <c r="P128" s="353"/>
      <c r="Q128" s="354">
        <f>SUM(Q116:Q127)</f>
        <v>5391200</v>
      </c>
      <c r="R128" s="354">
        <f>SUM(R116:R127)</f>
        <v>2421120</v>
      </c>
      <c r="S128" s="354">
        <f>SUM(S116:S127)</f>
        <v>7812320</v>
      </c>
      <c r="T128" s="362"/>
      <c r="U128" s="346"/>
      <c r="V128" s="346"/>
      <c r="W128" s="346"/>
      <c r="X128" s="346"/>
      <c r="Y128" s="346"/>
      <c r="Z128" s="346"/>
      <c r="AA128" s="346"/>
      <c r="AB128" s="346"/>
      <c r="AC128" s="346"/>
      <c r="AD128" s="346"/>
      <c r="AE128" s="346"/>
      <c r="AF128" s="346"/>
      <c r="AG128" s="346"/>
      <c r="AH128" s="346"/>
      <c r="AI128" s="346"/>
      <c r="AJ128" s="346"/>
      <c r="AK128" s="346"/>
      <c r="AL128" s="346"/>
      <c r="AM128" s="346"/>
      <c r="AN128" s="346"/>
      <c r="AO128" s="346"/>
      <c r="AP128" s="346"/>
      <c r="AQ128" s="346"/>
      <c r="AR128" s="346"/>
      <c r="AS128" s="346"/>
      <c r="AT128" s="346"/>
      <c r="AU128" s="346"/>
      <c r="AV128" s="346"/>
      <c r="AW128" s="346"/>
    </row>
    <row r="129" spans="1:49" s="17" customFormat="1" ht="15" customHeight="1">
      <c r="A129" s="165">
        <v>67</v>
      </c>
      <c r="B129" s="243" t="s">
        <v>234</v>
      </c>
      <c r="C129" s="167"/>
      <c r="D129" s="252">
        <v>32150</v>
      </c>
      <c r="E129" s="275" t="s">
        <v>20</v>
      </c>
      <c r="F129" s="276" t="s">
        <v>313</v>
      </c>
      <c r="G129" s="169" t="s">
        <v>101</v>
      </c>
      <c r="H129" s="186" t="s">
        <v>325</v>
      </c>
      <c r="I129" s="196">
        <v>4</v>
      </c>
      <c r="J129" s="256">
        <v>2.46</v>
      </c>
      <c r="K129" s="173">
        <v>0</v>
      </c>
      <c r="L129" s="173">
        <v>0</v>
      </c>
      <c r="M129" s="173">
        <v>0</v>
      </c>
      <c r="N129" s="246" t="s">
        <v>258</v>
      </c>
      <c r="O129" s="175">
        <f>MONTH(N129)</f>
        <v>9</v>
      </c>
      <c r="P129" s="175">
        <f aca="true" t="shared" si="23" ref="P129:P136">YEAR(N129)</f>
        <v>2016</v>
      </c>
      <c r="Q129" s="176">
        <f t="shared" si="14"/>
        <v>0</v>
      </c>
      <c r="R129" s="176">
        <f t="shared" si="22"/>
        <v>0</v>
      </c>
      <c r="S129" s="177">
        <f t="shared" si="13"/>
        <v>0</v>
      </c>
      <c r="T129" s="190" t="s">
        <v>283</v>
      </c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</row>
    <row r="130" spans="1:49" s="17" customFormat="1" ht="15" customHeight="1">
      <c r="A130" s="165"/>
      <c r="B130" s="243"/>
      <c r="C130" s="167"/>
      <c r="D130" s="252"/>
      <c r="E130" s="275"/>
      <c r="F130" s="276"/>
      <c r="G130" s="169"/>
      <c r="H130" s="186"/>
      <c r="I130" s="196"/>
      <c r="J130" s="256">
        <v>2.26</v>
      </c>
      <c r="K130" s="173">
        <v>4</v>
      </c>
      <c r="L130" s="173">
        <v>4</v>
      </c>
      <c r="M130" s="173">
        <v>8</v>
      </c>
      <c r="N130" s="246"/>
      <c r="O130" s="175"/>
      <c r="P130" s="175"/>
      <c r="Q130" s="176">
        <f t="shared" si="14"/>
        <v>831679.9999999999</v>
      </c>
      <c r="R130" s="176">
        <f t="shared" si="22"/>
        <v>289280</v>
      </c>
      <c r="S130" s="177">
        <f t="shared" si="13"/>
        <v>1120960</v>
      </c>
      <c r="T130" s="190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</row>
    <row r="131" spans="1:49" s="17" customFormat="1" ht="15" customHeight="1">
      <c r="A131" s="165">
        <v>68</v>
      </c>
      <c r="B131" s="243" t="s">
        <v>174</v>
      </c>
      <c r="C131" s="167"/>
      <c r="D131" s="244">
        <v>32328</v>
      </c>
      <c r="E131" s="275" t="s">
        <v>20</v>
      </c>
      <c r="F131" s="277" t="s">
        <v>314</v>
      </c>
      <c r="G131" s="169" t="s">
        <v>155</v>
      </c>
      <c r="H131" s="245" t="s">
        <v>80</v>
      </c>
      <c r="I131" s="196">
        <v>4</v>
      </c>
      <c r="J131" s="201">
        <v>2.46</v>
      </c>
      <c r="K131" s="173">
        <v>0</v>
      </c>
      <c r="L131" s="173">
        <v>0</v>
      </c>
      <c r="M131" s="173">
        <v>0</v>
      </c>
      <c r="N131" s="246" t="s">
        <v>105</v>
      </c>
      <c r="O131" s="175">
        <f>MONTH(N131)</f>
        <v>5</v>
      </c>
      <c r="P131" s="175">
        <f t="shared" si="23"/>
        <v>2016</v>
      </c>
      <c r="Q131" s="176">
        <f t="shared" si="14"/>
        <v>0</v>
      </c>
      <c r="R131" s="176">
        <f t="shared" si="22"/>
        <v>0</v>
      </c>
      <c r="S131" s="177">
        <f t="shared" si="13"/>
        <v>0</v>
      </c>
      <c r="T131" s="190" t="s">
        <v>283</v>
      </c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</row>
    <row r="132" spans="1:49" s="17" customFormat="1" ht="15" customHeight="1">
      <c r="A132" s="165"/>
      <c r="B132" s="243"/>
      <c r="C132" s="167"/>
      <c r="D132" s="244"/>
      <c r="E132" s="275"/>
      <c r="F132" s="277"/>
      <c r="G132" s="169"/>
      <c r="H132" s="245"/>
      <c r="I132" s="196"/>
      <c r="J132" s="201">
        <v>2.26</v>
      </c>
      <c r="K132" s="173">
        <v>4</v>
      </c>
      <c r="L132" s="173">
        <v>0</v>
      </c>
      <c r="M132" s="173">
        <v>4</v>
      </c>
      <c r="N132" s="246"/>
      <c r="O132" s="175"/>
      <c r="P132" s="175"/>
      <c r="Q132" s="176">
        <f t="shared" si="14"/>
        <v>831679.9999999999</v>
      </c>
      <c r="R132" s="176">
        <f t="shared" si="22"/>
        <v>0</v>
      </c>
      <c r="S132" s="177">
        <f t="shared" si="13"/>
        <v>831679.9999999999</v>
      </c>
      <c r="T132" s="190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</row>
    <row r="133" spans="1:49" s="17" customFormat="1" ht="15" customHeight="1">
      <c r="A133" s="165">
        <v>69</v>
      </c>
      <c r="B133" s="243" t="s">
        <v>235</v>
      </c>
      <c r="C133" s="167"/>
      <c r="D133" s="168" t="s">
        <v>115</v>
      </c>
      <c r="E133" s="275" t="s">
        <v>326</v>
      </c>
      <c r="F133" s="284" t="s">
        <v>317</v>
      </c>
      <c r="G133" s="169" t="s">
        <v>152</v>
      </c>
      <c r="H133" s="221" t="s">
        <v>81</v>
      </c>
      <c r="I133" s="196">
        <v>3</v>
      </c>
      <c r="J133" s="171">
        <v>2.26</v>
      </c>
      <c r="K133" s="173">
        <v>4</v>
      </c>
      <c r="L133" s="173">
        <v>8</v>
      </c>
      <c r="M133" s="173">
        <v>12</v>
      </c>
      <c r="N133" s="246" t="s">
        <v>11</v>
      </c>
      <c r="O133" s="175">
        <f>MONTH(N133)</f>
        <v>3</v>
      </c>
      <c r="P133" s="175">
        <f t="shared" si="23"/>
        <v>2015</v>
      </c>
      <c r="Q133" s="176">
        <f t="shared" si="14"/>
        <v>831679.9999999999</v>
      </c>
      <c r="R133" s="176">
        <f t="shared" si="22"/>
        <v>578560</v>
      </c>
      <c r="S133" s="177">
        <f t="shared" si="13"/>
        <v>1410240</v>
      </c>
      <c r="T133" s="190" t="s">
        <v>283</v>
      </c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</row>
    <row r="134" spans="1:49" s="17" customFormat="1" ht="15" customHeight="1">
      <c r="A134" s="165">
        <v>70</v>
      </c>
      <c r="B134" s="243" t="s">
        <v>236</v>
      </c>
      <c r="C134" s="167"/>
      <c r="D134" s="257" t="s">
        <v>116</v>
      </c>
      <c r="E134" s="275" t="s">
        <v>20</v>
      </c>
      <c r="F134" s="276" t="s">
        <v>316</v>
      </c>
      <c r="G134" s="226" t="s">
        <v>78</v>
      </c>
      <c r="H134" s="187" t="s">
        <v>325</v>
      </c>
      <c r="I134" s="171">
        <v>3</v>
      </c>
      <c r="J134" s="172">
        <v>2.26</v>
      </c>
      <c r="K134" s="173">
        <v>4</v>
      </c>
      <c r="L134" s="173">
        <v>8</v>
      </c>
      <c r="M134" s="173">
        <v>12</v>
      </c>
      <c r="N134" s="174" t="s">
        <v>12</v>
      </c>
      <c r="O134" s="175">
        <f>MONTH(N134)</f>
        <v>7</v>
      </c>
      <c r="P134" s="175">
        <f t="shared" si="23"/>
        <v>2015</v>
      </c>
      <c r="Q134" s="176">
        <f t="shared" si="14"/>
        <v>831679.9999999999</v>
      </c>
      <c r="R134" s="176">
        <f t="shared" si="22"/>
        <v>578560</v>
      </c>
      <c r="S134" s="177">
        <f t="shared" si="13"/>
        <v>1410240</v>
      </c>
      <c r="T134" s="190" t="s">
        <v>283</v>
      </c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</row>
    <row r="135" spans="1:49" s="17" customFormat="1" ht="15" customHeight="1">
      <c r="A135" s="165">
        <v>71</v>
      </c>
      <c r="B135" s="243" t="s">
        <v>193</v>
      </c>
      <c r="C135" s="167"/>
      <c r="D135" s="255" t="s">
        <v>100</v>
      </c>
      <c r="E135" s="275" t="s">
        <v>20</v>
      </c>
      <c r="F135" s="276" t="s">
        <v>304</v>
      </c>
      <c r="G135" s="169" t="s">
        <v>146</v>
      </c>
      <c r="H135" s="251" t="s">
        <v>147</v>
      </c>
      <c r="I135" s="196">
        <v>3</v>
      </c>
      <c r="J135" s="196">
        <v>2.26</v>
      </c>
      <c r="K135" s="173">
        <v>4</v>
      </c>
      <c r="L135" s="173">
        <v>8</v>
      </c>
      <c r="M135" s="173">
        <v>12</v>
      </c>
      <c r="N135" s="222" t="s">
        <v>110</v>
      </c>
      <c r="O135" s="175">
        <f>MONTH(N135)</f>
        <v>8</v>
      </c>
      <c r="P135" s="175">
        <f t="shared" si="23"/>
        <v>2015</v>
      </c>
      <c r="Q135" s="176">
        <f t="shared" si="14"/>
        <v>831679.9999999999</v>
      </c>
      <c r="R135" s="176">
        <f t="shared" si="22"/>
        <v>578560</v>
      </c>
      <c r="S135" s="177">
        <f t="shared" si="13"/>
        <v>1410240</v>
      </c>
      <c r="T135" s="190" t="s">
        <v>283</v>
      </c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</row>
    <row r="136" spans="1:49" s="153" customFormat="1" ht="15" customHeight="1">
      <c r="A136" s="165">
        <v>72</v>
      </c>
      <c r="B136" s="243" t="s">
        <v>311</v>
      </c>
      <c r="C136" s="167"/>
      <c r="D136" s="167" t="s">
        <v>10</v>
      </c>
      <c r="E136" s="275" t="s">
        <v>20</v>
      </c>
      <c r="F136" s="276" t="s">
        <v>316</v>
      </c>
      <c r="G136" s="258" t="s">
        <v>78</v>
      </c>
      <c r="H136" s="192" t="s">
        <v>325</v>
      </c>
      <c r="I136" s="196">
        <v>3</v>
      </c>
      <c r="J136" s="195">
        <v>2.26</v>
      </c>
      <c r="K136" s="173">
        <v>0</v>
      </c>
      <c r="L136" s="173">
        <v>7</v>
      </c>
      <c r="M136" s="173">
        <v>7</v>
      </c>
      <c r="N136" s="174" t="s">
        <v>22</v>
      </c>
      <c r="O136" s="175">
        <f>MONTH(N136)</f>
        <v>6</v>
      </c>
      <c r="P136" s="175">
        <f t="shared" si="23"/>
        <v>2016</v>
      </c>
      <c r="Q136" s="176">
        <f t="shared" si="14"/>
        <v>0</v>
      </c>
      <c r="R136" s="176">
        <f>IF((J137*1150000+J137*1150000*0.08)&gt;J136*1210000,(J137*1150000+J137*1150000*0.08)-J136*1210000)*L136</f>
        <v>0</v>
      </c>
      <c r="S136" s="177">
        <f t="shared" si="13"/>
        <v>0</v>
      </c>
      <c r="T136" s="190" t="s">
        <v>283</v>
      </c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</row>
    <row r="137" spans="1:49" s="153" customFormat="1" ht="15" customHeight="1">
      <c r="A137" s="165"/>
      <c r="B137" s="243"/>
      <c r="C137" s="167"/>
      <c r="D137" s="167"/>
      <c r="E137" s="275"/>
      <c r="F137" s="276"/>
      <c r="G137" s="258"/>
      <c r="H137" s="192"/>
      <c r="I137" s="196"/>
      <c r="J137" s="195">
        <v>2.06</v>
      </c>
      <c r="K137" s="173">
        <v>4</v>
      </c>
      <c r="L137" s="173">
        <v>1</v>
      </c>
      <c r="M137" s="173">
        <v>5</v>
      </c>
      <c r="N137" s="174"/>
      <c r="O137" s="175"/>
      <c r="P137" s="175"/>
      <c r="Q137" s="176">
        <f>K137*1150000*0.08*J137</f>
        <v>758080</v>
      </c>
      <c r="R137" s="176">
        <f>IF((J137*1150000+J137*1150000*0.08)&gt;J137*1210000,(J137*1150000+J137*1150000*0.08)-J137*1210000)*L137</f>
        <v>65920</v>
      </c>
      <c r="S137" s="177">
        <f t="shared" si="13"/>
        <v>824000</v>
      </c>
      <c r="T137" s="190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</row>
    <row r="138" spans="1:49" s="153" customFormat="1" ht="15" customHeight="1">
      <c r="A138" s="165">
        <v>73</v>
      </c>
      <c r="B138" s="314" t="s">
        <v>348</v>
      </c>
      <c r="C138" s="307"/>
      <c r="D138" s="315" t="s">
        <v>349</v>
      </c>
      <c r="E138" s="301" t="s">
        <v>327</v>
      </c>
      <c r="F138" s="308" t="s">
        <v>316</v>
      </c>
      <c r="G138" s="303" t="s">
        <v>101</v>
      </c>
      <c r="H138" s="309" t="s">
        <v>341</v>
      </c>
      <c r="I138" s="305">
        <v>1</v>
      </c>
      <c r="J138" s="310">
        <v>2.34</v>
      </c>
      <c r="K138" s="316">
        <v>4</v>
      </c>
      <c r="L138" s="173">
        <v>8</v>
      </c>
      <c r="M138" s="173">
        <v>12</v>
      </c>
      <c r="N138" s="222" t="s">
        <v>345</v>
      </c>
      <c r="O138" s="175"/>
      <c r="P138" s="175"/>
      <c r="Q138" s="176">
        <f>K138*1150000*0.08*J138</f>
        <v>861120</v>
      </c>
      <c r="R138" s="176">
        <f>IF((J138*1150000+J138*1150000*0.08)&gt;J138*1210000,(J138*1150000+J138*1150000*0.08)-J138*1210000)*L138</f>
        <v>599040</v>
      </c>
      <c r="S138" s="177">
        <f t="shared" si="13"/>
        <v>1460160</v>
      </c>
      <c r="T138" s="190" t="s">
        <v>283</v>
      </c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</row>
    <row r="139" spans="1:49" s="153" customFormat="1" ht="15" customHeight="1">
      <c r="A139" s="347"/>
      <c r="B139" s="414"/>
      <c r="C139" s="415"/>
      <c r="D139" s="424"/>
      <c r="E139" s="390"/>
      <c r="F139" s="416"/>
      <c r="G139" s="392"/>
      <c r="H139" s="417"/>
      <c r="I139" s="394"/>
      <c r="J139" s="418"/>
      <c r="K139" s="425"/>
      <c r="L139" s="352"/>
      <c r="M139" s="352"/>
      <c r="N139" s="409"/>
      <c r="O139" s="353"/>
      <c r="P139" s="353"/>
      <c r="Q139" s="354">
        <f>SUM(Q129:Q138)</f>
        <v>5777600</v>
      </c>
      <c r="R139" s="354">
        <f>SUM(R129:R138)</f>
        <v>2689920</v>
      </c>
      <c r="S139" s="354">
        <f>SUM(S129:S138)</f>
        <v>8467520</v>
      </c>
      <c r="T139" s="362"/>
      <c r="U139" s="346"/>
      <c r="V139" s="346"/>
      <c r="W139" s="346"/>
      <c r="X139" s="346"/>
      <c r="Y139" s="346"/>
      <c r="Z139" s="346"/>
      <c r="AA139" s="346"/>
      <c r="AB139" s="346"/>
      <c r="AC139" s="346"/>
      <c r="AD139" s="346"/>
      <c r="AE139" s="346"/>
      <c r="AF139" s="346"/>
      <c r="AG139" s="346"/>
      <c r="AH139" s="346"/>
      <c r="AI139" s="346"/>
      <c r="AJ139" s="346"/>
      <c r="AK139" s="346"/>
      <c r="AL139" s="346"/>
      <c r="AM139" s="346"/>
      <c r="AN139" s="346"/>
      <c r="AO139" s="346"/>
      <c r="AP139" s="346"/>
      <c r="AQ139" s="346"/>
      <c r="AR139" s="346"/>
      <c r="AS139" s="346"/>
      <c r="AT139" s="346"/>
      <c r="AU139" s="346"/>
      <c r="AV139" s="346"/>
      <c r="AW139" s="346"/>
    </row>
    <row r="140" spans="1:49" s="17" customFormat="1" ht="15" customHeight="1">
      <c r="A140" s="165">
        <v>74</v>
      </c>
      <c r="B140" s="243" t="s">
        <v>220</v>
      </c>
      <c r="C140" s="167"/>
      <c r="D140" s="167" t="s">
        <v>64</v>
      </c>
      <c r="E140" s="275" t="s">
        <v>20</v>
      </c>
      <c r="F140" s="276" t="s">
        <v>316</v>
      </c>
      <c r="G140" s="169" t="s">
        <v>101</v>
      </c>
      <c r="H140" s="186" t="s">
        <v>325</v>
      </c>
      <c r="I140" s="196">
        <v>4</v>
      </c>
      <c r="J140" s="195">
        <v>2.46</v>
      </c>
      <c r="K140" s="173">
        <v>0</v>
      </c>
      <c r="L140" s="173">
        <v>0</v>
      </c>
      <c r="M140" s="173">
        <v>0</v>
      </c>
      <c r="N140" s="174" t="s">
        <v>109</v>
      </c>
      <c r="O140" s="175">
        <f aca="true" t="shared" si="24" ref="O140:O152">MONTH(N140)</f>
        <v>2</v>
      </c>
      <c r="P140" s="175">
        <f aca="true" t="shared" si="25" ref="P140:P152">YEAR(N140)</f>
        <v>2016</v>
      </c>
      <c r="Q140" s="176">
        <f t="shared" si="14"/>
        <v>0</v>
      </c>
      <c r="R140" s="176">
        <f aca="true" t="shared" si="26" ref="R140:R147">IF((J140*1150000+J140*1150000*0.08)&gt;J140*1210000,(J140*1150000+J140*1150000*0.08)-J140*1210000)*L140</f>
        <v>0</v>
      </c>
      <c r="S140" s="177">
        <f t="shared" si="13"/>
        <v>0</v>
      </c>
      <c r="T140" s="190" t="s">
        <v>269</v>
      </c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</row>
    <row r="141" spans="1:49" s="17" customFormat="1" ht="15" customHeight="1">
      <c r="A141" s="165"/>
      <c r="B141" s="243"/>
      <c r="C141" s="167"/>
      <c r="D141" s="167"/>
      <c r="E141" s="275"/>
      <c r="F141" s="276"/>
      <c r="G141" s="169"/>
      <c r="H141" s="186"/>
      <c r="I141" s="196"/>
      <c r="J141" s="195">
        <v>2.26</v>
      </c>
      <c r="K141" s="173">
        <v>1</v>
      </c>
      <c r="L141" s="173">
        <v>0</v>
      </c>
      <c r="M141" s="173">
        <v>1</v>
      </c>
      <c r="N141" s="174"/>
      <c r="O141" s="175"/>
      <c r="P141" s="175"/>
      <c r="Q141" s="176">
        <f t="shared" si="14"/>
        <v>207919.99999999997</v>
      </c>
      <c r="R141" s="176">
        <f t="shared" si="26"/>
        <v>0</v>
      </c>
      <c r="S141" s="177">
        <f t="shared" si="13"/>
        <v>207919.99999999997</v>
      </c>
      <c r="T141" s="190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</row>
    <row r="142" spans="1:49" s="17" customFormat="1" ht="15" customHeight="1">
      <c r="A142" s="165">
        <v>75</v>
      </c>
      <c r="B142" s="243" t="s">
        <v>195</v>
      </c>
      <c r="C142" s="167"/>
      <c r="D142" s="252">
        <v>32055</v>
      </c>
      <c r="E142" s="275" t="s">
        <v>20</v>
      </c>
      <c r="F142" s="287" t="s">
        <v>306</v>
      </c>
      <c r="G142" s="169" t="s">
        <v>101</v>
      </c>
      <c r="H142" s="186" t="s">
        <v>325</v>
      </c>
      <c r="I142" s="196">
        <v>4</v>
      </c>
      <c r="J142" s="171">
        <v>2.46</v>
      </c>
      <c r="K142" s="173">
        <v>0</v>
      </c>
      <c r="L142" s="173">
        <v>0</v>
      </c>
      <c r="M142" s="173">
        <v>0</v>
      </c>
      <c r="N142" s="246" t="s">
        <v>77</v>
      </c>
      <c r="O142" s="175">
        <f t="shared" si="24"/>
        <v>3</v>
      </c>
      <c r="P142" s="175">
        <f t="shared" si="25"/>
        <v>2016</v>
      </c>
      <c r="Q142" s="176">
        <f t="shared" si="14"/>
        <v>0</v>
      </c>
      <c r="R142" s="176">
        <f t="shared" si="26"/>
        <v>0</v>
      </c>
      <c r="S142" s="177">
        <f t="shared" si="13"/>
        <v>0</v>
      </c>
      <c r="T142" s="259" t="s">
        <v>269</v>
      </c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</row>
    <row r="143" spans="1:49" s="17" customFormat="1" ht="15" customHeight="1">
      <c r="A143" s="165"/>
      <c r="B143" s="243"/>
      <c r="C143" s="167"/>
      <c r="D143" s="252"/>
      <c r="E143" s="275"/>
      <c r="F143" s="287"/>
      <c r="G143" s="169"/>
      <c r="H143" s="186"/>
      <c r="I143" s="196"/>
      <c r="J143" s="171">
        <v>2.26</v>
      </c>
      <c r="K143" s="173">
        <v>2</v>
      </c>
      <c r="L143" s="173">
        <v>0</v>
      </c>
      <c r="M143" s="173">
        <v>2</v>
      </c>
      <c r="N143" s="246"/>
      <c r="O143" s="175"/>
      <c r="P143" s="175"/>
      <c r="Q143" s="176">
        <f t="shared" si="14"/>
        <v>415839.99999999994</v>
      </c>
      <c r="R143" s="176">
        <f t="shared" si="26"/>
        <v>0</v>
      </c>
      <c r="S143" s="177">
        <f t="shared" si="13"/>
        <v>415839.99999999994</v>
      </c>
      <c r="T143" s="259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</row>
    <row r="144" spans="1:49" s="17" customFormat="1" ht="15" customHeight="1">
      <c r="A144" s="165">
        <v>76</v>
      </c>
      <c r="B144" s="243" t="s">
        <v>221</v>
      </c>
      <c r="C144" s="167"/>
      <c r="D144" s="252">
        <v>31809</v>
      </c>
      <c r="E144" s="275" t="s">
        <v>20</v>
      </c>
      <c r="F144" s="276" t="s">
        <v>316</v>
      </c>
      <c r="G144" s="169" t="s">
        <v>101</v>
      </c>
      <c r="H144" s="186" t="s">
        <v>325</v>
      </c>
      <c r="I144" s="196">
        <v>4</v>
      </c>
      <c r="J144" s="171">
        <v>2.46</v>
      </c>
      <c r="K144" s="173">
        <v>0</v>
      </c>
      <c r="L144" s="173">
        <v>0</v>
      </c>
      <c r="M144" s="173">
        <v>0</v>
      </c>
      <c r="N144" s="246" t="s">
        <v>77</v>
      </c>
      <c r="O144" s="175">
        <f t="shared" si="24"/>
        <v>3</v>
      </c>
      <c r="P144" s="175">
        <f t="shared" si="25"/>
        <v>2016</v>
      </c>
      <c r="Q144" s="176">
        <f t="shared" si="14"/>
        <v>0</v>
      </c>
      <c r="R144" s="176">
        <f t="shared" si="26"/>
        <v>0</v>
      </c>
      <c r="S144" s="177">
        <f t="shared" si="13"/>
        <v>0</v>
      </c>
      <c r="T144" s="259" t="s">
        <v>269</v>
      </c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</row>
    <row r="145" spans="1:49" s="17" customFormat="1" ht="15" customHeight="1">
      <c r="A145" s="165"/>
      <c r="B145" s="243"/>
      <c r="C145" s="167"/>
      <c r="D145" s="252"/>
      <c r="E145" s="275"/>
      <c r="F145" s="276"/>
      <c r="G145" s="169"/>
      <c r="H145" s="186"/>
      <c r="I145" s="196"/>
      <c r="J145" s="171">
        <v>2.26</v>
      </c>
      <c r="K145" s="173">
        <v>2</v>
      </c>
      <c r="L145" s="173">
        <v>0</v>
      </c>
      <c r="M145" s="173">
        <v>2</v>
      </c>
      <c r="N145" s="246"/>
      <c r="O145" s="175"/>
      <c r="P145" s="175"/>
      <c r="Q145" s="176">
        <f t="shared" si="14"/>
        <v>415839.99999999994</v>
      </c>
      <c r="R145" s="176">
        <f t="shared" si="26"/>
        <v>0</v>
      </c>
      <c r="S145" s="177">
        <f t="shared" si="13"/>
        <v>415839.99999999994</v>
      </c>
      <c r="T145" s="259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</row>
    <row r="146" spans="1:49" s="17" customFormat="1" ht="15" customHeight="1">
      <c r="A146" s="165">
        <v>77</v>
      </c>
      <c r="B146" s="243" t="s">
        <v>222</v>
      </c>
      <c r="C146" s="167"/>
      <c r="D146" s="252" t="s">
        <v>65</v>
      </c>
      <c r="E146" s="275" t="s">
        <v>20</v>
      </c>
      <c r="F146" s="276" t="s">
        <v>316</v>
      </c>
      <c r="G146" s="169" t="s">
        <v>101</v>
      </c>
      <c r="H146" s="186" t="s">
        <v>325</v>
      </c>
      <c r="I146" s="196">
        <v>4</v>
      </c>
      <c r="J146" s="171">
        <v>2.46</v>
      </c>
      <c r="K146" s="173">
        <v>0</v>
      </c>
      <c r="L146" s="173">
        <v>0</v>
      </c>
      <c r="M146" s="173">
        <v>0</v>
      </c>
      <c r="N146" s="246" t="s">
        <v>77</v>
      </c>
      <c r="O146" s="175">
        <f t="shared" si="24"/>
        <v>3</v>
      </c>
      <c r="P146" s="175">
        <f t="shared" si="25"/>
        <v>2016</v>
      </c>
      <c r="Q146" s="176">
        <f t="shared" si="14"/>
        <v>0</v>
      </c>
      <c r="R146" s="176">
        <f t="shared" si="26"/>
        <v>0</v>
      </c>
      <c r="S146" s="177">
        <f t="shared" si="13"/>
        <v>0</v>
      </c>
      <c r="T146" s="259" t="s">
        <v>269</v>
      </c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</row>
    <row r="147" spans="1:49" s="17" customFormat="1" ht="15" customHeight="1">
      <c r="A147" s="165"/>
      <c r="B147" s="243"/>
      <c r="C147" s="167"/>
      <c r="D147" s="252"/>
      <c r="E147" s="275"/>
      <c r="F147" s="276"/>
      <c r="G147" s="169"/>
      <c r="H147" s="186"/>
      <c r="I147" s="196"/>
      <c r="J147" s="171">
        <v>2.26</v>
      </c>
      <c r="K147" s="173">
        <v>2</v>
      </c>
      <c r="L147" s="173">
        <v>0</v>
      </c>
      <c r="M147" s="173">
        <v>2</v>
      </c>
      <c r="N147" s="246"/>
      <c r="O147" s="175"/>
      <c r="P147" s="175"/>
      <c r="Q147" s="176">
        <f t="shared" si="14"/>
        <v>415839.99999999994</v>
      </c>
      <c r="R147" s="176">
        <f t="shared" si="26"/>
        <v>0</v>
      </c>
      <c r="S147" s="177">
        <f t="shared" si="13"/>
        <v>415839.99999999994</v>
      </c>
      <c r="T147" s="259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</row>
    <row r="148" spans="1:49" s="153" customFormat="1" ht="15" customHeight="1">
      <c r="A148" s="165">
        <v>78</v>
      </c>
      <c r="B148" s="243" t="s">
        <v>223</v>
      </c>
      <c r="C148" s="167"/>
      <c r="D148" s="167" t="s">
        <v>66</v>
      </c>
      <c r="E148" s="275" t="s">
        <v>20</v>
      </c>
      <c r="F148" s="276" t="s">
        <v>316</v>
      </c>
      <c r="G148" s="260" t="s">
        <v>101</v>
      </c>
      <c r="H148" s="192" t="s">
        <v>325</v>
      </c>
      <c r="I148" s="196">
        <v>3</v>
      </c>
      <c r="J148" s="195">
        <v>2.26</v>
      </c>
      <c r="K148" s="173">
        <v>0</v>
      </c>
      <c r="L148" s="173">
        <v>7</v>
      </c>
      <c r="M148" s="173">
        <v>7</v>
      </c>
      <c r="N148" s="174" t="s">
        <v>22</v>
      </c>
      <c r="O148" s="175">
        <f t="shared" si="24"/>
        <v>6</v>
      </c>
      <c r="P148" s="175">
        <f t="shared" si="25"/>
        <v>2016</v>
      </c>
      <c r="Q148" s="176">
        <f t="shared" si="14"/>
        <v>0</v>
      </c>
      <c r="R148" s="176">
        <f>IF((J149*1150000+J149*1150000*0.08)&gt;J148*1210000,(J149*1150000+J149*1150000*0.08)-J148*1210000)*L148</f>
        <v>0</v>
      </c>
      <c r="S148" s="177">
        <f t="shared" si="13"/>
        <v>0</v>
      </c>
      <c r="T148" s="190" t="s">
        <v>269</v>
      </c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</row>
    <row r="149" spans="1:49" s="153" customFormat="1" ht="15" customHeight="1">
      <c r="A149" s="165"/>
      <c r="B149" s="243"/>
      <c r="C149" s="167"/>
      <c r="D149" s="167"/>
      <c r="E149" s="275"/>
      <c r="F149" s="276"/>
      <c r="G149" s="260"/>
      <c r="H149" s="192"/>
      <c r="I149" s="196"/>
      <c r="J149" s="195">
        <v>2.06</v>
      </c>
      <c r="K149" s="173">
        <v>4</v>
      </c>
      <c r="L149" s="173">
        <v>1</v>
      </c>
      <c r="M149" s="173">
        <v>5</v>
      </c>
      <c r="N149" s="174"/>
      <c r="O149" s="175"/>
      <c r="P149" s="175"/>
      <c r="Q149" s="176">
        <f t="shared" si="14"/>
        <v>758080</v>
      </c>
      <c r="R149" s="176">
        <f aca="true" t="shared" si="27" ref="R149:R167">IF((J149*1150000+J149*1150000*0.08)&gt;J149*1210000,(J149*1150000+J149*1150000*0.08)-J149*1210000)*L149</f>
        <v>65920</v>
      </c>
      <c r="S149" s="177">
        <f t="shared" si="13"/>
        <v>824000</v>
      </c>
      <c r="T149" s="190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</row>
    <row r="150" spans="1:49" s="17" customFormat="1" ht="15" customHeight="1">
      <c r="A150" s="165">
        <v>79</v>
      </c>
      <c r="B150" s="243" t="s">
        <v>186</v>
      </c>
      <c r="C150" s="167"/>
      <c r="D150" s="244" t="s">
        <v>18</v>
      </c>
      <c r="E150" s="275" t="s">
        <v>20</v>
      </c>
      <c r="F150" s="276" t="s">
        <v>304</v>
      </c>
      <c r="G150" s="169" t="s">
        <v>154</v>
      </c>
      <c r="H150" s="245" t="s">
        <v>7</v>
      </c>
      <c r="I150" s="196">
        <v>7</v>
      </c>
      <c r="J150" s="201">
        <v>2.43</v>
      </c>
      <c r="K150" s="173">
        <v>0</v>
      </c>
      <c r="L150" s="173">
        <v>0</v>
      </c>
      <c r="M150" s="173">
        <v>0</v>
      </c>
      <c r="N150" s="246" t="s">
        <v>77</v>
      </c>
      <c r="O150" s="175">
        <f t="shared" si="24"/>
        <v>3</v>
      </c>
      <c r="P150" s="175">
        <f t="shared" si="25"/>
        <v>2016</v>
      </c>
      <c r="Q150" s="176">
        <f t="shared" si="14"/>
        <v>0</v>
      </c>
      <c r="R150" s="176">
        <f t="shared" si="27"/>
        <v>0</v>
      </c>
      <c r="S150" s="177">
        <f t="shared" si="13"/>
        <v>0</v>
      </c>
      <c r="T150" s="202" t="s">
        <v>269</v>
      </c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</row>
    <row r="151" spans="1:49" s="17" customFormat="1" ht="15" customHeight="1">
      <c r="A151" s="165"/>
      <c r="B151" s="243"/>
      <c r="C151" s="167"/>
      <c r="D151" s="244"/>
      <c r="E151" s="275"/>
      <c r="F151" s="276"/>
      <c r="G151" s="169"/>
      <c r="H151" s="245"/>
      <c r="I151" s="196"/>
      <c r="J151" s="201">
        <v>2.25</v>
      </c>
      <c r="K151" s="173">
        <v>2</v>
      </c>
      <c r="L151" s="173">
        <v>0</v>
      </c>
      <c r="M151" s="173">
        <v>2</v>
      </c>
      <c r="N151" s="246"/>
      <c r="O151" s="175"/>
      <c r="P151" s="175"/>
      <c r="Q151" s="176">
        <f t="shared" si="14"/>
        <v>414000</v>
      </c>
      <c r="R151" s="176">
        <f t="shared" si="27"/>
        <v>0</v>
      </c>
      <c r="S151" s="177">
        <f t="shared" si="13"/>
        <v>414000</v>
      </c>
      <c r="T151" s="202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</row>
    <row r="152" spans="1:49" s="17" customFormat="1" ht="15" customHeight="1">
      <c r="A152" s="165">
        <v>80</v>
      </c>
      <c r="B152" s="243" t="s">
        <v>224</v>
      </c>
      <c r="C152" s="167"/>
      <c r="D152" s="168">
        <v>32577</v>
      </c>
      <c r="E152" s="278" t="s">
        <v>20</v>
      </c>
      <c r="F152" s="276" t="s">
        <v>316</v>
      </c>
      <c r="G152" s="169" t="s">
        <v>101</v>
      </c>
      <c r="H152" s="187" t="s">
        <v>325</v>
      </c>
      <c r="I152" s="196">
        <v>3</v>
      </c>
      <c r="J152" s="171">
        <v>2.26</v>
      </c>
      <c r="K152" s="173">
        <v>4</v>
      </c>
      <c r="L152" s="173">
        <v>8</v>
      </c>
      <c r="M152" s="173">
        <v>12</v>
      </c>
      <c r="N152" s="246" t="s">
        <v>12</v>
      </c>
      <c r="O152" s="175">
        <f t="shared" si="24"/>
        <v>7</v>
      </c>
      <c r="P152" s="175">
        <f t="shared" si="25"/>
        <v>2015</v>
      </c>
      <c r="Q152" s="176">
        <f t="shared" si="14"/>
        <v>831679.9999999999</v>
      </c>
      <c r="R152" s="176">
        <f t="shared" si="27"/>
        <v>578560</v>
      </c>
      <c r="S152" s="177">
        <f t="shared" si="13"/>
        <v>1410240</v>
      </c>
      <c r="T152" s="223" t="s">
        <v>269</v>
      </c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</row>
    <row r="153" spans="1:49" s="17" customFormat="1" ht="15" customHeight="1">
      <c r="A153" s="165">
        <v>81</v>
      </c>
      <c r="B153" s="306" t="s">
        <v>350</v>
      </c>
      <c r="C153" s="307"/>
      <c r="D153" s="317">
        <v>33750</v>
      </c>
      <c r="E153" s="301" t="s">
        <v>351</v>
      </c>
      <c r="F153" s="308" t="s">
        <v>316</v>
      </c>
      <c r="G153" s="303" t="s">
        <v>101</v>
      </c>
      <c r="H153" s="318" t="s">
        <v>341</v>
      </c>
      <c r="I153" s="305">
        <v>1</v>
      </c>
      <c r="J153" s="312">
        <v>2.34</v>
      </c>
      <c r="K153" s="173">
        <v>4</v>
      </c>
      <c r="L153" s="173">
        <v>8</v>
      </c>
      <c r="M153" s="173">
        <v>12</v>
      </c>
      <c r="N153" s="222" t="s">
        <v>345</v>
      </c>
      <c r="O153" s="175"/>
      <c r="P153" s="175"/>
      <c r="Q153" s="176">
        <f t="shared" si="14"/>
        <v>861120</v>
      </c>
      <c r="R153" s="176">
        <f t="shared" si="27"/>
        <v>599040</v>
      </c>
      <c r="S153" s="177">
        <f t="shared" si="13"/>
        <v>1460160</v>
      </c>
      <c r="T153" s="223" t="s">
        <v>269</v>
      </c>
      <c r="U153" s="158"/>
      <c r="V153" s="158" t="s">
        <v>67</v>
      </c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</row>
    <row r="154" spans="1:256" s="153" customFormat="1" ht="15" customHeight="1">
      <c r="A154" s="347"/>
      <c r="B154" s="414"/>
      <c r="C154" s="415"/>
      <c r="D154" s="426"/>
      <c r="E154" s="390"/>
      <c r="F154" s="416"/>
      <c r="G154" s="392"/>
      <c r="H154" s="427"/>
      <c r="I154" s="394"/>
      <c r="J154" s="428"/>
      <c r="K154" s="352"/>
      <c r="L154" s="352"/>
      <c r="M154" s="352"/>
      <c r="N154" s="409"/>
      <c r="O154" s="353"/>
      <c r="P154" s="353"/>
      <c r="Q154" s="354">
        <f>SUM(Q140:Q153)</f>
        <v>4320320</v>
      </c>
      <c r="R154" s="354">
        <f>SUM(R140:R153)</f>
        <v>1243520</v>
      </c>
      <c r="S154" s="354">
        <f>SUM(S140:S153)</f>
        <v>5563840</v>
      </c>
      <c r="T154" s="429"/>
      <c r="U154" s="346"/>
      <c r="V154" s="346"/>
      <c r="W154" s="346"/>
      <c r="X154" s="346"/>
      <c r="Y154" s="346"/>
      <c r="Z154" s="346"/>
      <c r="AA154" s="346"/>
      <c r="AB154" s="346"/>
      <c r="AC154" s="346"/>
      <c r="AD154" s="346"/>
      <c r="AE154" s="346"/>
      <c r="AF154" s="346"/>
      <c r="AG154" s="346"/>
      <c r="AH154" s="346"/>
      <c r="AI154" s="346"/>
      <c r="AJ154" s="346"/>
      <c r="AK154" s="346"/>
      <c r="AL154" s="346"/>
      <c r="AM154" s="346"/>
      <c r="AN154" s="346"/>
      <c r="AO154" s="346"/>
      <c r="AP154" s="346"/>
      <c r="AQ154" s="346"/>
      <c r="AR154" s="346"/>
      <c r="AS154" s="346"/>
      <c r="AT154" s="346"/>
      <c r="AU154" s="346"/>
      <c r="AV154" s="346"/>
      <c r="AW154" s="346"/>
      <c r="IV154" s="153">
        <f>SUM(A154:IU154)</f>
        <v>11127680</v>
      </c>
    </row>
    <row r="155" spans="1:49" s="17" customFormat="1" ht="15" customHeight="1">
      <c r="A155" s="165">
        <v>82</v>
      </c>
      <c r="B155" s="243" t="s">
        <v>167</v>
      </c>
      <c r="C155" s="244">
        <v>30897</v>
      </c>
      <c r="D155" s="244"/>
      <c r="E155" s="275" t="s">
        <v>20</v>
      </c>
      <c r="F155" s="277" t="s">
        <v>314</v>
      </c>
      <c r="G155" s="169" t="s">
        <v>155</v>
      </c>
      <c r="H155" s="261" t="s">
        <v>80</v>
      </c>
      <c r="I155" s="196">
        <v>4</v>
      </c>
      <c r="J155" s="201">
        <v>2.46</v>
      </c>
      <c r="K155" s="173">
        <v>0</v>
      </c>
      <c r="L155" s="173">
        <v>0</v>
      </c>
      <c r="M155" s="173">
        <v>0</v>
      </c>
      <c r="N155" s="246" t="s">
        <v>105</v>
      </c>
      <c r="O155" s="175">
        <f>MONTH(N155)</f>
        <v>5</v>
      </c>
      <c r="P155" s="175">
        <f>YEAR(N155)</f>
        <v>2016</v>
      </c>
      <c r="Q155" s="176">
        <f t="shared" si="14"/>
        <v>0</v>
      </c>
      <c r="R155" s="176">
        <f t="shared" si="27"/>
        <v>0</v>
      </c>
      <c r="S155" s="177">
        <f t="shared" si="13"/>
        <v>0</v>
      </c>
      <c r="T155" s="202" t="s">
        <v>270</v>
      </c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</row>
    <row r="156" spans="1:49" s="17" customFormat="1" ht="15" customHeight="1">
      <c r="A156" s="165"/>
      <c r="B156" s="243"/>
      <c r="C156" s="244"/>
      <c r="D156" s="244"/>
      <c r="E156" s="275"/>
      <c r="F156" s="277"/>
      <c r="G156" s="169"/>
      <c r="H156" s="261"/>
      <c r="I156" s="196"/>
      <c r="J156" s="201">
        <v>2.26</v>
      </c>
      <c r="K156" s="173">
        <v>4</v>
      </c>
      <c r="L156" s="173">
        <v>0</v>
      </c>
      <c r="M156" s="173">
        <v>4</v>
      </c>
      <c r="N156" s="246"/>
      <c r="O156" s="175"/>
      <c r="P156" s="175"/>
      <c r="Q156" s="176">
        <f t="shared" si="14"/>
        <v>831679.9999999999</v>
      </c>
      <c r="R156" s="176">
        <f t="shared" si="27"/>
        <v>0</v>
      </c>
      <c r="S156" s="177">
        <f t="shared" si="13"/>
        <v>831679.9999999999</v>
      </c>
      <c r="T156" s="202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</row>
    <row r="157" spans="1:49" s="17" customFormat="1" ht="15" customHeight="1">
      <c r="A157" s="165">
        <v>83</v>
      </c>
      <c r="B157" s="243" t="s">
        <v>209</v>
      </c>
      <c r="C157" s="167"/>
      <c r="D157" s="244" t="s">
        <v>96</v>
      </c>
      <c r="E157" s="275" t="s">
        <v>20</v>
      </c>
      <c r="F157" s="284" t="s">
        <v>317</v>
      </c>
      <c r="G157" s="169" t="s">
        <v>152</v>
      </c>
      <c r="H157" s="262" t="s">
        <v>81</v>
      </c>
      <c r="I157" s="196">
        <v>4</v>
      </c>
      <c r="J157" s="201">
        <v>2.46</v>
      </c>
      <c r="K157" s="173">
        <v>0</v>
      </c>
      <c r="L157" s="173">
        <v>0</v>
      </c>
      <c r="M157" s="173">
        <v>0</v>
      </c>
      <c r="N157" s="246" t="s">
        <v>105</v>
      </c>
      <c r="O157" s="175">
        <f>MONTH(N157)</f>
        <v>5</v>
      </c>
      <c r="P157" s="175">
        <f>YEAR(N157)</f>
        <v>2016</v>
      </c>
      <c r="Q157" s="176">
        <f t="shared" si="14"/>
        <v>0</v>
      </c>
      <c r="R157" s="176">
        <f t="shared" si="27"/>
        <v>0</v>
      </c>
      <c r="S157" s="177">
        <f t="shared" si="13"/>
        <v>0</v>
      </c>
      <c r="T157" s="223" t="s">
        <v>270</v>
      </c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</row>
    <row r="158" spans="1:49" s="17" customFormat="1" ht="15" customHeight="1">
      <c r="A158" s="165"/>
      <c r="B158" s="243"/>
      <c r="C158" s="167"/>
      <c r="D158" s="244"/>
      <c r="E158" s="275"/>
      <c r="F158" s="284"/>
      <c r="G158" s="169"/>
      <c r="H158" s="262"/>
      <c r="I158" s="196"/>
      <c r="J158" s="201">
        <v>2.26</v>
      </c>
      <c r="K158" s="173">
        <v>4</v>
      </c>
      <c r="L158" s="173">
        <v>0</v>
      </c>
      <c r="M158" s="173">
        <v>4</v>
      </c>
      <c r="N158" s="246"/>
      <c r="O158" s="175"/>
      <c r="P158" s="175"/>
      <c r="Q158" s="176">
        <f t="shared" si="14"/>
        <v>831679.9999999999</v>
      </c>
      <c r="R158" s="176">
        <f t="shared" si="27"/>
        <v>0</v>
      </c>
      <c r="S158" s="177">
        <f t="shared" si="13"/>
        <v>831679.9999999999</v>
      </c>
      <c r="T158" s="223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</row>
    <row r="159" spans="1:49" s="17" customFormat="1" ht="15" customHeight="1">
      <c r="A159" s="165">
        <v>84</v>
      </c>
      <c r="B159" s="306" t="s">
        <v>53</v>
      </c>
      <c r="C159" s="307"/>
      <c r="D159" s="307">
        <v>33488</v>
      </c>
      <c r="E159" s="301" t="s">
        <v>327</v>
      </c>
      <c r="F159" s="308" t="s">
        <v>316</v>
      </c>
      <c r="G159" s="303" t="s">
        <v>101</v>
      </c>
      <c r="H159" s="319" t="s">
        <v>341</v>
      </c>
      <c r="I159" s="305">
        <v>1</v>
      </c>
      <c r="J159" s="310">
        <v>2.34</v>
      </c>
      <c r="K159" s="173">
        <v>4</v>
      </c>
      <c r="L159" s="173">
        <v>8</v>
      </c>
      <c r="M159" s="173">
        <v>12</v>
      </c>
      <c r="N159" s="222" t="s">
        <v>345</v>
      </c>
      <c r="O159" s="175"/>
      <c r="P159" s="175"/>
      <c r="Q159" s="176">
        <f t="shared" si="14"/>
        <v>861120</v>
      </c>
      <c r="R159" s="176">
        <f t="shared" si="27"/>
        <v>599040</v>
      </c>
      <c r="S159" s="177">
        <f t="shared" si="13"/>
        <v>1460160</v>
      </c>
      <c r="T159" s="223" t="s">
        <v>270</v>
      </c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</row>
    <row r="160" spans="1:49" s="153" customFormat="1" ht="15" customHeight="1">
      <c r="A160" s="347"/>
      <c r="B160" s="414"/>
      <c r="C160" s="415"/>
      <c r="D160" s="415"/>
      <c r="E160" s="390"/>
      <c r="F160" s="416"/>
      <c r="G160" s="392"/>
      <c r="H160" s="430"/>
      <c r="I160" s="394"/>
      <c r="J160" s="418"/>
      <c r="K160" s="352"/>
      <c r="L160" s="352"/>
      <c r="M160" s="352"/>
      <c r="N160" s="409"/>
      <c r="O160" s="353"/>
      <c r="P160" s="353"/>
      <c r="Q160" s="354">
        <f>SUM(Q155:Q159)</f>
        <v>2524480</v>
      </c>
      <c r="R160" s="354">
        <f>SUM(R155:R159)</f>
        <v>599040</v>
      </c>
      <c r="S160" s="354">
        <f>SUM(S155:S159)</f>
        <v>3123520</v>
      </c>
      <c r="T160" s="429"/>
      <c r="U160" s="346"/>
      <c r="V160" s="346"/>
      <c r="W160" s="346"/>
      <c r="X160" s="346"/>
      <c r="Y160" s="346"/>
      <c r="Z160" s="346"/>
      <c r="AA160" s="346"/>
      <c r="AB160" s="346"/>
      <c r="AC160" s="346"/>
      <c r="AD160" s="346"/>
      <c r="AE160" s="346"/>
      <c r="AF160" s="346"/>
      <c r="AG160" s="346"/>
      <c r="AH160" s="346"/>
      <c r="AI160" s="346"/>
      <c r="AJ160" s="346"/>
      <c r="AK160" s="346"/>
      <c r="AL160" s="346"/>
      <c r="AM160" s="346"/>
      <c r="AN160" s="346"/>
      <c r="AO160" s="346"/>
      <c r="AP160" s="346"/>
      <c r="AQ160" s="346"/>
      <c r="AR160" s="346"/>
      <c r="AS160" s="346"/>
      <c r="AT160" s="346"/>
      <c r="AU160" s="346"/>
      <c r="AV160" s="346"/>
      <c r="AW160" s="346"/>
    </row>
    <row r="161" spans="1:49" s="17" customFormat="1" ht="15" customHeight="1">
      <c r="A161" s="165">
        <v>85</v>
      </c>
      <c r="B161" s="243" t="s">
        <v>214</v>
      </c>
      <c r="C161" s="167"/>
      <c r="D161" s="252" t="s">
        <v>95</v>
      </c>
      <c r="E161" s="275" t="s">
        <v>20</v>
      </c>
      <c r="F161" s="276" t="s">
        <v>313</v>
      </c>
      <c r="G161" s="169" t="s">
        <v>101</v>
      </c>
      <c r="H161" s="186" t="s">
        <v>325</v>
      </c>
      <c r="I161" s="196">
        <v>4</v>
      </c>
      <c r="J161" s="171">
        <v>2.46</v>
      </c>
      <c r="K161" s="173">
        <v>0</v>
      </c>
      <c r="L161" s="173">
        <v>0</v>
      </c>
      <c r="M161" s="173">
        <v>0</v>
      </c>
      <c r="N161" s="246" t="s">
        <v>77</v>
      </c>
      <c r="O161" s="175">
        <f aca="true" t="shared" si="28" ref="O161:O168">MONTH(N161)</f>
        <v>3</v>
      </c>
      <c r="P161" s="175">
        <f aca="true" t="shared" si="29" ref="P161:P168">YEAR(N161)</f>
        <v>2016</v>
      </c>
      <c r="Q161" s="176">
        <f t="shared" si="14"/>
        <v>0</v>
      </c>
      <c r="R161" s="176">
        <f t="shared" si="27"/>
        <v>0</v>
      </c>
      <c r="S161" s="177">
        <f t="shared" si="13"/>
        <v>0</v>
      </c>
      <c r="T161" s="259" t="s">
        <v>268</v>
      </c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</row>
    <row r="162" spans="1:49" s="17" customFormat="1" ht="15" customHeight="1">
      <c r="A162" s="165"/>
      <c r="B162" s="243"/>
      <c r="C162" s="167"/>
      <c r="D162" s="252"/>
      <c r="E162" s="275"/>
      <c r="F162" s="276"/>
      <c r="G162" s="169"/>
      <c r="H162" s="186"/>
      <c r="I162" s="196"/>
      <c r="J162" s="171">
        <v>2.26</v>
      </c>
      <c r="K162" s="173">
        <v>2</v>
      </c>
      <c r="L162" s="173">
        <v>0</v>
      </c>
      <c r="M162" s="173">
        <v>2</v>
      </c>
      <c r="N162" s="246"/>
      <c r="O162" s="175"/>
      <c r="P162" s="175"/>
      <c r="Q162" s="176">
        <f t="shared" si="14"/>
        <v>415839.99999999994</v>
      </c>
      <c r="R162" s="176">
        <f t="shared" si="27"/>
        <v>0</v>
      </c>
      <c r="S162" s="177">
        <f t="shared" si="13"/>
        <v>415839.99999999994</v>
      </c>
      <c r="T162" s="259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</row>
    <row r="163" spans="1:49" s="17" customFormat="1" ht="15" customHeight="1">
      <c r="A163" s="165">
        <v>86</v>
      </c>
      <c r="B163" s="243" t="s">
        <v>215</v>
      </c>
      <c r="C163" s="167"/>
      <c r="D163" s="168" t="s">
        <v>97</v>
      </c>
      <c r="E163" s="275" t="s">
        <v>20</v>
      </c>
      <c r="F163" s="277" t="s">
        <v>135</v>
      </c>
      <c r="G163" s="169" t="s">
        <v>151</v>
      </c>
      <c r="H163" s="221" t="s">
        <v>81</v>
      </c>
      <c r="I163" s="196">
        <v>3</v>
      </c>
      <c r="J163" s="171">
        <v>2.26</v>
      </c>
      <c r="K163" s="173">
        <v>4</v>
      </c>
      <c r="L163" s="173">
        <v>8</v>
      </c>
      <c r="M163" s="173">
        <v>12</v>
      </c>
      <c r="N163" s="246" t="s">
        <v>11</v>
      </c>
      <c r="O163" s="175">
        <f t="shared" si="28"/>
        <v>3</v>
      </c>
      <c r="P163" s="175">
        <f t="shared" si="29"/>
        <v>2015</v>
      </c>
      <c r="Q163" s="176">
        <f t="shared" si="14"/>
        <v>831679.9999999999</v>
      </c>
      <c r="R163" s="176">
        <f t="shared" si="27"/>
        <v>578560</v>
      </c>
      <c r="S163" s="177">
        <f t="shared" si="13"/>
        <v>1410240</v>
      </c>
      <c r="T163" s="223" t="s">
        <v>268</v>
      </c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</row>
    <row r="164" spans="1:49" s="17" customFormat="1" ht="15" customHeight="1">
      <c r="A164" s="165">
        <v>87</v>
      </c>
      <c r="B164" s="243" t="s">
        <v>216</v>
      </c>
      <c r="C164" s="167"/>
      <c r="D164" s="257" t="s">
        <v>98</v>
      </c>
      <c r="E164" s="275" t="s">
        <v>20</v>
      </c>
      <c r="F164" s="276" t="s">
        <v>316</v>
      </c>
      <c r="G164" s="226" t="s">
        <v>101</v>
      </c>
      <c r="H164" s="187" t="s">
        <v>325</v>
      </c>
      <c r="I164" s="171">
        <v>3</v>
      </c>
      <c r="J164" s="172">
        <v>2.26</v>
      </c>
      <c r="K164" s="173">
        <v>4</v>
      </c>
      <c r="L164" s="173">
        <v>8</v>
      </c>
      <c r="M164" s="173">
        <v>12</v>
      </c>
      <c r="N164" s="174" t="s">
        <v>37</v>
      </c>
      <c r="O164" s="175">
        <f t="shared" si="28"/>
        <v>6</v>
      </c>
      <c r="P164" s="175">
        <f t="shared" si="29"/>
        <v>2015</v>
      </c>
      <c r="Q164" s="176">
        <f t="shared" si="14"/>
        <v>831679.9999999999</v>
      </c>
      <c r="R164" s="176">
        <f t="shared" si="27"/>
        <v>578560</v>
      </c>
      <c r="S164" s="177">
        <f aca="true" t="shared" si="30" ref="S164:S238">Q164+R164</f>
        <v>1410240</v>
      </c>
      <c r="T164" s="263" t="s">
        <v>268</v>
      </c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</row>
    <row r="165" spans="1:49" s="17" customFormat="1" ht="15" customHeight="1">
      <c r="A165" s="165">
        <v>88</v>
      </c>
      <c r="B165" s="243" t="s">
        <v>217</v>
      </c>
      <c r="C165" s="167"/>
      <c r="D165" s="264" t="s">
        <v>99</v>
      </c>
      <c r="E165" s="275" t="s">
        <v>20</v>
      </c>
      <c r="F165" s="276" t="s">
        <v>313</v>
      </c>
      <c r="G165" s="185" t="s">
        <v>153</v>
      </c>
      <c r="H165" s="187" t="s">
        <v>325</v>
      </c>
      <c r="I165" s="171">
        <v>3</v>
      </c>
      <c r="J165" s="172">
        <v>2.26</v>
      </c>
      <c r="K165" s="173">
        <v>4</v>
      </c>
      <c r="L165" s="173">
        <v>8</v>
      </c>
      <c r="M165" s="173">
        <v>12</v>
      </c>
      <c r="N165" s="222" t="s">
        <v>134</v>
      </c>
      <c r="O165" s="175">
        <f t="shared" si="28"/>
        <v>1</v>
      </c>
      <c r="P165" s="175">
        <f t="shared" si="29"/>
        <v>2015</v>
      </c>
      <c r="Q165" s="176">
        <f aca="true" t="shared" si="31" ref="Q165:Q239">K165*1150000*0.08*J165</f>
        <v>831679.9999999999</v>
      </c>
      <c r="R165" s="176">
        <f t="shared" si="27"/>
        <v>578560</v>
      </c>
      <c r="S165" s="177">
        <f t="shared" si="30"/>
        <v>1410240</v>
      </c>
      <c r="T165" s="263" t="s">
        <v>268</v>
      </c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</row>
    <row r="166" spans="1:49" s="17" customFormat="1" ht="15" customHeight="1">
      <c r="A166" s="165">
        <v>89</v>
      </c>
      <c r="B166" s="243" t="s">
        <v>218</v>
      </c>
      <c r="C166" s="167"/>
      <c r="D166" s="252">
        <v>32119</v>
      </c>
      <c r="E166" s="275" t="s">
        <v>20</v>
      </c>
      <c r="F166" s="276" t="s">
        <v>316</v>
      </c>
      <c r="G166" s="169" t="s">
        <v>78</v>
      </c>
      <c r="H166" s="186" t="s">
        <v>325</v>
      </c>
      <c r="I166" s="196">
        <v>4</v>
      </c>
      <c r="J166" s="171">
        <v>2.46</v>
      </c>
      <c r="K166" s="173">
        <v>0</v>
      </c>
      <c r="L166" s="173">
        <v>0</v>
      </c>
      <c r="M166" s="173">
        <v>0</v>
      </c>
      <c r="N166" s="246" t="s">
        <v>77</v>
      </c>
      <c r="O166" s="175">
        <f t="shared" si="28"/>
        <v>3</v>
      </c>
      <c r="P166" s="175">
        <f t="shared" si="29"/>
        <v>2016</v>
      </c>
      <c r="Q166" s="176">
        <f t="shared" si="31"/>
        <v>0</v>
      </c>
      <c r="R166" s="176">
        <f t="shared" si="27"/>
        <v>0</v>
      </c>
      <c r="S166" s="177">
        <f t="shared" si="30"/>
        <v>0</v>
      </c>
      <c r="T166" s="259" t="s">
        <v>268</v>
      </c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</row>
    <row r="167" spans="1:49" s="17" customFormat="1" ht="15" customHeight="1">
      <c r="A167" s="165"/>
      <c r="B167" s="243"/>
      <c r="C167" s="167"/>
      <c r="D167" s="252"/>
      <c r="E167" s="275"/>
      <c r="F167" s="276"/>
      <c r="G167" s="169"/>
      <c r="H167" s="186"/>
      <c r="I167" s="196"/>
      <c r="J167" s="171">
        <v>2.26</v>
      </c>
      <c r="K167" s="173">
        <v>2</v>
      </c>
      <c r="L167" s="173">
        <v>0</v>
      </c>
      <c r="M167" s="173">
        <v>2</v>
      </c>
      <c r="N167" s="246"/>
      <c r="O167" s="175"/>
      <c r="P167" s="175"/>
      <c r="Q167" s="176">
        <f t="shared" si="31"/>
        <v>415839.99999999994</v>
      </c>
      <c r="R167" s="176">
        <f t="shared" si="27"/>
        <v>0</v>
      </c>
      <c r="S167" s="177">
        <f t="shared" si="30"/>
        <v>415839.99999999994</v>
      </c>
      <c r="T167" s="259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</row>
    <row r="168" spans="1:49" s="153" customFormat="1" ht="15" customHeight="1">
      <c r="A168" s="165">
        <v>90</v>
      </c>
      <c r="B168" s="243" t="s">
        <v>219</v>
      </c>
      <c r="C168" s="168"/>
      <c r="D168" s="168" t="s">
        <v>63</v>
      </c>
      <c r="E168" s="275" t="s">
        <v>20</v>
      </c>
      <c r="F168" s="276" t="s">
        <v>316</v>
      </c>
      <c r="G168" s="260" t="s">
        <v>101</v>
      </c>
      <c r="H168" s="192" t="s">
        <v>325</v>
      </c>
      <c r="I168" s="196">
        <v>3</v>
      </c>
      <c r="J168" s="195">
        <v>2.26</v>
      </c>
      <c r="K168" s="173">
        <v>0</v>
      </c>
      <c r="L168" s="173">
        <v>7</v>
      </c>
      <c r="M168" s="173">
        <v>7</v>
      </c>
      <c r="N168" s="174" t="s">
        <v>22</v>
      </c>
      <c r="O168" s="175">
        <f t="shared" si="28"/>
        <v>6</v>
      </c>
      <c r="P168" s="175">
        <f t="shared" si="29"/>
        <v>2016</v>
      </c>
      <c r="Q168" s="176">
        <f t="shared" si="31"/>
        <v>0</v>
      </c>
      <c r="R168" s="176">
        <f>IF((J169*1150000+J169*1150000*0.08)&gt;J168*1210000,(J169*1150000+J169*1150000*0.08)-J168*1210000)*L168</f>
        <v>0</v>
      </c>
      <c r="S168" s="177">
        <f t="shared" si="30"/>
        <v>0</v>
      </c>
      <c r="T168" s="190" t="s">
        <v>268</v>
      </c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</row>
    <row r="169" spans="1:49" s="153" customFormat="1" ht="15" customHeight="1">
      <c r="A169" s="165"/>
      <c r="B169" s="243"/>
      <c r="C169" s="168"/>
      <c r="D169" s="168"/>
      <c r="E169" s="275"/>
      <c r="F169" s="276"/>
      <c r="G169" s="260"/>
      <c r="H169" s="192"/>
      <c r="I169" s="196"/>
      <c r="J169" s="195">
        <v>2.06</v>
      </c>
      <c r="K169" s="173">
        <v>4</v>
      </c>
      <c r="L169" s="173">
        <v>1</v>
      </c>
      <c r="M169" s="173">
        <v>5</v>
      </c>
      <c r="N169" s="174"/>
      <c r="O169" s="175"/>
      <c r="P169" s="175"/>
      <c r="Q169" s="176">
        <f t="shared" si="31"/>
        <v>758080</v>
      </c>
      <c r="R169" s="176">
        <f aca="true" t="shared" si="32" ref="R169:R178">IF((J169*1150000+J169*1150000*0.08)&gt;J169*1210000,(J169*1150000+J169*1150000*0.08)-J169*1210000)*L169</f>
        <v>65920</v>
      </c>
      <c r="S169" s="177">
        <f t="shared" si="30"/>
        <v>824000</v>
      </c>
      <c r="T169" s="190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</row>
    <row r="170" spans="1:49" s="153" customFormat="1" ht="15" customHeight="1">
      <c r="A170" s="347"/>
      <c r="B170" s="410"/>
      <c r="C170" s="407"/>
      <c r="D170" s="407"/>
      <c r="E170" s="348"/>
      <c r="F170" s="371"/>
      <c r="G170" s="431"/>
      <c r="H170" s="423"/>
      <c r="I170" s="363"/>
      <c r="J170" s="421"/>
      <c r="K170" s="352"/>
      <c r="L170" s="352"/>
      <c r="M170" s="352"/>
      <c r="N170" s="374"/>
      <c r="O170" s="353"/>
      <c r="P170" s="353"/>
      <c r="Q170" s="354">
        <f>SUM(Q161:Q169)</f>
        <v>4084799.9999999995</v>
      </c>
      <c r="R170" s="354">
        <f>SUM(R161:R169)</f>
        <v>1801600</v>
      </c>
      <c r="S170" s="354">
        <f>SUM(S161:S169)</f>
        <v>5886400</v>
      </c>
      <c r="T170" s="362"/>
      <c r="U170" s="346"/>
      <c r="V170" s="346"/>
      <c r="W170" s="346"/>
      <c r="X170" s="346"/>
      <c r="Y170" s="346"/>
      <c r="Z170" s="346"/>
      <c r="AA170" s="346"/>
      <c r="AB170" s="346"/>
      <c r="AC170" s="346"/>
      <c r="AD170" s="346"/>
      <c r="AE170" s="346"/>
      <c r="AF170" s="346"/>
      <c r="AG170" s="346"/>
      <c r="AH170" s="346"/>
      <c r="AI170" s="346"/>
      <c r="AJ170" s="346"/>
      <c r="AK170" s="346"/>
      <c r="AL170" s="346"/>
      <c r="AM170" s="346"/>
      <c r="AN170" s="346"/>
      <c r="AO170" s="346"/>
      <c r="AP170" s="346"/>
      <c r="AQ170" s="346"/>
      <c r="AR170" s="346"/>
      <c r="AS170" s="346"/>
      <c r="AT170" s="346"/>
      <c r="AU170" s="346"/>
      <c r="AV170" s="346"/>
      <c r="AW170" s="346"/>
    </row>
    <row r="171" spans="1:49" s="17" customFormat="1" ht="15" customHeight="1">
      <c r="A171" s="165">
        <v>91</v>
      </c>
      <c r="B171" s="243" t="s">
        <v>230</v>
      </c>
      <c r="C171" s="167"/>
      <c r="D171" s="244" t="s">
        <v>73</v>
      </c>
      <c r="E171" s="275" t="s">
        <v>20</v>
      </c>
      <c r="F171" s="277" t="s">
        <v>135</v>
      </c>
      <c r="G171" s="169" t="s">
        <v>151</v>
      </c>
      <c r="H171" s="221" t="s">
        <v>81</v>
      </c>
      <c r="I171" s="196">
        <v>4</v>
      </c>
      <c r="J171" s="201">
        <v>2.46</v>
      </c>
      <c r="K171" s="173">
        <v>0</v>
      </c>
      <c r="L171" s="173">
        <v>0</v>
      </c>
      <c r="M171" s="173">
        <v>0</v>
      </c>
      <c r="N171" s="246" t="s">
        <v>105</v>
      </c>
      <c r="O171" s="175">
        <f>MONTH(N171)</f>
        <v>5</v>
      </c>
      <c r="P171" s="175">
        <f>YEAR(N171)</f>
        <v>2016</v>
      </c>
      <c r="Q171" s="176">
        <f t="shared" si="31"/>
        <v>0</v>
      </c>
      <c r="R171" s="176">
        <f t="shared" si="32"/>
        <v>0</v>
      </c>
      <c r="S171" s="177">
        <f t="shared" si="30"/>
        <v>0</v>
      </c>
      <c r="T171" s="202" t="s">
        <v>273</v>
      </c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</row>
    <row r="172" spans="1:49" s="17" customFormat="1" ht="15" customHeight="1">
      <c r="A172" s="165"/>
      <c r="B172" s="243"/>
      <c r="C172" s="167"/>
      <c r="D172" s="244"/>
      <c r="E172" s="275"/>
      <c r="F172" s="277"/>
      <c r="G172" s="169"/>
      <c r="H172" s="221"/>
      <c r="I172" s="196"/>
      <c r="J172" s="201">
        <v>2.26</v>
      </c>
      <c r="K172" s="173">
        <v>4</v>
      </c>
      <c r="L172" s="173">
        <v>0</v>
      </c>
      <c r="M172" s="173">
        <v>4</v>
      </c>
      <c r="N172" s="246"/>
      <c r="O172" s="175"/>
      <c r="P172" s="175"/>
      <c r="Q172" s="176">
        <f t="shared" si="31"/>
        <v>831679.9999999999</v>
      </c>
      <c r="R172" s="176">
        <f t="shared" si="32"/>
        <v>0</v>
      </c>
      <c r="S172" s="177">
        <f t="shared" si="30"/>
        <v>831679.9999999999</v>
      </c>
      <c r="T172" s="202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</row>
    <row r="173" spans="1:49" s="17" customFormat="1" ht="15" customHeight="1">
      <c r="A173" s="165">
        <v>92</v>
      </c>
      <c r="B173" s="243" t="s">
        <v>231</v>
      </c>
      <c r="C173" s="167"/>
      <c r="D173" s="257" t="s">
        <v>74</v>
      </c>
      <c r="E173" s="275" t="s">
        <v>20</v>
      </c>
      <c r="F173" s="276" t="s">
        <v>316</v>
      </c>
      <c r="G173" s="226" t="s">
        <v>101</v>
      </c>
      <c r="H173" s="187" t="s">
        <v>325</v>
      </c>
      <c r="I173" s="171">
        <v>3</v>
      </c>
      <c r="J173" s="172">
        <v>2.26</v>
      </c>
      <c r="K173" s="173">
        <v>4</v>
      </c>
      <c r="L173" s="173">
        <v>8</v>
      </c>
      <c r="M173" s="173">
        <v>12</v>
      </c>
      <c r="N173" s="174" t="s">
        <v>12</v>
      </c>
      <c r="O173" s="175">
        <f aca="true" t="shared" si="33" ref="O173:O182">MONTH(N173)</f>
        <v>7</v>
      </c>
      <c r="P173" s="175">
        <f>YEAR(N173)</f>
        <v>2015</v>
      </c>
      <c r="Q173" s="176">
        <f t="shared" si="31"/>
        <v>831679.9999999999</v>
      </c>
      <c r="R173" s="176">
        <f t="shared" si="32"/>
        <v>578560</v>
      </c>
      <c r="S173" s="177">
        <f t="shared" si="30"/>
        <v>1410240</v>
      </c>
      <c r="T173" s="263" t="s">
        <v>273</v>
      </c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</row>
    <row r="174" spans="1:49" s="17" customFormat="1" ht="15" customHeight="1">
      <c r="A174" s="165">
        <v>93</v>
      </c>
      <c r="B174" s="243" t="s">
        <v>168</v>
      </c>
      <c r="C174" s="167"/>
      <c r="D174" s="168" t="s">
        <v>75</v>
      </c>
      <c r="E174" s="275" t="s">
        <v>20</v>
      </c>
      <c r="F174" s="284" t="s">
        <v>317</v>
      </c>
      <c r="G174" s="169" t="s">
        <v>152</v>
      </c>
      <c r="H174" s="221" t="s">
        <v>81</v>
      </c>
      <c r="I174" s="196">
        <v>3</v>
      </c>
      <c r="J174" s="171">
        <v>2.26</v>
      </c>
      <c r="K174" s="173">
        <v>4</v>
      </c>
      <c r="L174" s="173">
        <v>8</v>
      </c>
      <c r="M174" s="173">
        <v>12</v>
      </c>
      <c r="N174" s="246" t="s">
        <v>11</v>
      </c>
      <c r="O174" s="175">
        <f t="shared" si="33"/>
        <v>3</v>
      </c>
      <c r="P174" s="175">
        <f>YEAR(N174)</f>
        <v>2015</v>
      </c>
      <c r="Q174" s="176">
        <f t="shared" si="31"/>
        <v>831679.9999999999</v>
      </c>
      <c r="R174" s="176">
        <f t="shared" si="32"/>
        <v>578560</v>
      </c>
      <c r="S174" s="177">
        <f t="shared" si="30"/>
        <v>1410240</v>
      </c>
      <c r="T174" s="190" t="s">
        <v>273</v>
      </c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</row>
    <row r="175" spans="1:49" s="17" customFormat="1" ht="15" customHeight="1">
      <c r="A175" s="165">
        <v>94</v>
      </c>
      <c r="B175" s="314" t="s">
        <v>232</v>
      </c>
      <c r="C175" s="315"/>
      <c r="D175" s="307" t="s">
        <v>352</v>
      </c>
      <c r="E175" s="301" t="s">
        <v>327</v>
      </c>
      <c r="F175" s="308" t="s">
        <v>353</v>
      </c>
      <c r="G175" s="303" t="s">
        <v>101</v>
      </c>
      <c r="H175" s="305" t="s">
        <v>341</v>
      </c>
      <c r="I175" s="305">
        <v>1</v>
      </c>
      <c r="J175" s="310">
        <v>2.34</v>
      </c>
      <c r="K175" s="173">
        <v>4</v>
      </c>
      <c r="L175" s="173">
        <v>8</v>
      </c>
      <c r="M175" s="173">
        <v>12</v>
      </c>
      <c r="N175" s="222" t="s">
        <v>345</v>
      </c>
      <c r="O175" s="175"/>
      <c r="P175" s="175"/>
      <c r="Q175" s="176">
        <f t="shared" si="31"/>
        <v>861120</v>
      </c>
      <c r="R175" s="176">
        <f t="shared" si="32"/>
        <v>599040</v>
      </c>
      <c r="S175" s="177">
        <f t="shared" si="30"/>
        <v>1460160</v>
      </c>
      <c r="T175" s="190" t="s">
        <v>273</v>
      </c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</row>
    <row r="176" spans="1:49" s="153" customFormat="1" ht="15" customHeight="1">
      <c r="A176" s="347"/>
      <c r="B176" s="414"/>
      <c r="C176" s="424"/>
      <c r="D176" s="415"/>
      <c r="E176" s="390"/>
      <c r="F176" s="416"/>
      <c r="G176" s="392"/>
      <c r="H176" s="394"/>
      <c r="I176" s="394"/>
      <c r="J176" s="418"/>
      <c r="K176" s="352"/>
      <c r="L176" s="352"/>
      <c r="M176" s="352"/>
      <c r="N176" s="409"/>
      <c r="O176" s="353"/>
      <c r="P176" s="353"/>
      <c r="Q176" s="354">
        <f>SUM(Q171:Q175)</f>
        <v>3356159.9999999995</v>
      </c>
      <c r="R176" s="354">
        <f>SUM(R171:R175)</f>
        <v>1756160</v>
      </c>
      <c r="S176" s="354">
        <f>SUM(S171:S175)</f>
        <v>5112320</v>
      </c>
      <c r="T176" s="362"/>
      <c r="U176" s="346"/>
      <c r="V176" s="346"/>
      <c r="W176" s="346"/>
      <c r="X176" s="346"/>
      <c r="Y176" s="346"/>
      <c r="Z176" s="346"/>
      <c r="AA176" s="346"/>
      <c r="AB176" s="346"/>
      <c r="AC176" s="346"/>
      <c r="AD176" s="346"/>
      <c r="AE176" s="346"/>
      <c r="AF176" s="346"/>
      <c r="AG176" s="346"/>
      <c r="AH176" s="346"/>
      <c r="AI176" s="346"/>
      <c r="AJ176" s="346"/>
      <c r="AK176" s="346"/>
      <c r="AL176" s="346"/>
      <c r="AM176" s="346"/>
      <c r="AN176" s="346"/>
      <c r="AO176" s="346"/>
      <c r="AP176" s="346"/>
      <c r="AQ176" s="346"/>
      <c r="AR176" s="346"/>
      <c r="AS176" s="346"/>
      <c r="AT176" s="346"/>
      <c r="AU176" s="346"/>
      <c r="AV176" s="346"/>
      <c r="AW176" s="346"/>
    </row>
    <row r="177" spans="1:49" s="43" customFormat="1" ht="15" customHeight="1">
      <c r="A177" s="228">
        <v>95</v>
      </c>
      <c r="B177" s="229" t="s">
        <v>225</v>
      </c>
      <c r="C177" s="206"/>
      <c r="D177" s="265" t="s">
        <v>35</v>
      </c>
      <c r="E177" s="283" t="s">
        <v>20</v>
      </c>
      <c r="F177" s="282" t="s">
        <v>315</v>
      </c>
      <c r="G177" s="208" t="s">
        <v>101</v>
      </c>
      <c r="H177" s="230" t="s">
        <v>325</v>
      </c>
      <c r="I177" s="204">
        <v>3</v>
      </c>
      <c r="J177" s="231">
        <v>2.26</v>
      </c>
      <c r="K177" s="173">
        <v>4</v>
      </c>
      <c r="L177" s="173">
        <v>8</v>
      </c>
      <c r="M177" s="173">
        <v>12</v>
      </c>
      <c r="N177" s="212" t="s">
        <v>110</v>
      </c>
      <c r="O177" s="213">
        <f t="shared" si="33"/>
        <v>8</v>
      </c>
      <c r="P177" s="213">
        <f>YEAR(N177)</f>
        <v>2015</v>
      </c>
      <c r="Q177" s="176">
        <f t="shared" si="31"/>
        <v>831679.9999999999</v>
      </c>
      <c r="R177" s="176">
        <f t="shared" si="32"/>
        <v>578560</v>
      </c>
      <c r="S177" s="177">
        <f t="shared" si="30"/>
        <v>1410240</v>
      </c>
      <c r="T177" s="232" t="s">
        <v>271</v>
      </c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59"/>
      <c r="AW177" s="159"/>
    </row>
    <row r="178" spans="1:49" s="43" customFormat="1" ht="15" customHeight="1">
      <c r="A178" s="228">
        <v>96</v>
      </c>
      <c r="B178" s="229" t="s">
        <v>226</v>
      </c>
      <c r="C178" s="266" t="s">
        <v>8</v>
      </c>
      <c r="D178" s="266"/>
      <c r="E178" s="283" t="s">
        <v>20</v>
      </c>
      <c r="F178" s="276" t="s">
        <v>316</v>
      </c>
      <c r="G178" s="240" t="s">
        <v>101</v>
      </c>
      <c r="H178" s="187" t="s">
        <v>325</v>
      </c>
      <c r="I178" s="210">
        <v>3</v>
      </c>
      <c r="J178" s="211">
        <v>2.26</v>
      </c>
      <c r="K178" s="173">
        <v>4</v>
      </c>
      <c r="L178" s="173">
        <v>8</v>
      </c>
      <c r="M178" s="173">
        <v>12</v>
      </c>
      <c r="N178" s="212" t="s">
        <v>12</v>
      </c>
      <c r="O178" s="213">
        <f t="shared" si="33"/>
        <v>7</v>
      </c>
      <c r="P178" s="213">
        <f>YEAR(N178)</f>
        <v>2015</v>
      </c>
      <c r="Q178" s="176">
        <f t="shared" si="31"/>
        <v>831679.9999999999</v>
      </c>
      <c r="R178" s="176">
        <f t="shared" si="32"/>
        <v>578560</v>
      </c>
      <c r="S178" s="177">
        <f t="shared" si="30"/>
        <v>1410240</v>
      </c>
      <c r="T178" s="242" t="s">
        <v>271</v>
      </c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</row>
    <row r="179" spans="1:49" s="154" customFormat="1" ht="15" customHeight="1">
      <c r="A179" s="397"/>
      <c r="B179" s="432"/>
      <c r="C179" s="433"/>
      <c r="D179" s="433"/>
      <c r="E179" s="379"/>
      <c r="F179" s="371"/>
      <c r="G179" s="402"/>
      <c r="H179" s="434"/>
      <c r="I179" s="382"/>
      <c r="J179" s="403"/>
      <c r="K179" s="352"/>
      <c r="L179" s="352"/>
      <c r="M179" s="352"/>
      <c r="N179" s="435"/>
      <c r="O179" s="383"/>
      <c r="P179" s="383"/>
      <c r="Q179" s="354">
        <f>SUM(Q177:Q178)</f>
        <v>1663359.9999999998</v>
      </c>
      <c r="R179" s="354">
        <f>SUM(R177:R178)</f>
        <v>1157120</v>
      </c>
      <c r="S179" s="354">
        <f>SUM(S177:S178)</f>
        <v>2820480</v>
      </c>
      <c r="T179" s="405"/>
      <c r="U179" s="385"/>
      <c r="V179" s="385"/>
      <c r="W179" s="385"/>
      <c r="X179" s="385"/>
      <c r="Y179" s="385"/>
      <c r="Z179" s="385"/>
      <c r="AA179" s="385"/>
      <c r="AB179" s="385"/>
      <c r="AC179" s="385"/>
      <c r="AD179" s="385"/>
      <c r="AE179" s="385"/>
      <c r="AF179" s="385"/>
      <c r="AG179" s="385"/>
      <c r="AH179" s="385"/>
      <c r="AI179" s="385"/>
      <c r="AJ179" s="385"/>
      <c r="AK179" s="385"/>
      <c r="AL179" s="385"/>
      <c r="AM179" s="385"/>
      <c r="AN179" s="385"/>
      <c r="AO179" s="385"/>
      <c r="AP179" s="385"/>
      <c r="AQ179" s="385"/>
      <c r="AR179" s="385"/>
      <c r="AS179" s="385"/>
      <c r="AT179" s="385"/>
      <c r="AU179" s="385"/>
      <c r="AV179" s="385"/>
      <c r="AW179" s="385"/>
    </row>
    <row r="180" spans="1:49" s="153" customFormat="1" ht="15" customHeight="1">
      <c r="A180" s="165">
        <v>97</v>
      </c>
      <c r="B180" s="224" t="s">
        <v>312</v>
      </c>
      <c r="C180" s="167"/>
      <c r="D180" s="167">
        <v>30593</v>
      </c>
      <c r="E180" s="275" t="s">
        <v>20</v>
      </c>
      <c r="F180" s="276" t="s">
        <v>319</v>
      </c>
      <c r="G180" s="169" t="s">
        <v>154</v>
      </c>
      <c r="H180" s="192" t="s">
        <v>7</v>
      </c>
      <c r="I180" s="196">
        <v>6</v>
      </c>
      <c r="J180" s="195">
        <v>2.25</v>
      </c>
      <c r="K180" s="173">
        <v>0</v>
      </c>
      <c r="L180" s="173">
        <v>8</v>
      </c>
      <c r="M180" s="173">
        <v>8</v>
      </c>
      <c r="N180" s="174" t="s">
        <v>105</v>
      </c>
      <c r="O180" s="175">
        <f t="shared" si="33"/>
        <v>5</v>
      </c>
      <c r="P180" s="175">
        <f aca="true" t="shared" si="34" ref="P180:P185">YEAR(N180)</f>
        <v>2016</v>
      </c>
      <c r="Q180" s="176">
        <f t="shared" si="31"/>
        <v>0</v>
      </c>
      <c r="R180" s="176">
        <f>IF((J181*1150000+J181*1150000*0.08)&gt;J180*1210000,(J181*1150000+J181*1150000*0.08)-J180*1210000)*L180</f>
        <v>0</v>
      </c>
      <c r="S180" s="177">
        <f t="shared" si="30"/>
        <v>0</v>
      </c>
      <c r="T180" s="190" t="s">
        <v>279</v>
      </c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</row>
    <row r="181" spans="1:49" s="153" customFormat="1" ht="15" customHeight="1">
      <c r="A181" s="165"/>
      <c r="B181" s="224"/>
      <c r="C181" s="167"/>
      <c r="D181" s="167"/>
      <c r="E181" s="275"/>
      <c r="F181" s="276"/>
      <c r="G181" s="169"/>
      <c r="H181" s="192"/>
      <c r="I181" s="196"/>
      <c r="J181" s="195">
        <f>J180-0.18</f>
        <v>2.07</v>
      </c>
      <c r="K181" s="173">
        <v>4</v>
      </c>
      <c r="L181" s="173"/>
      <c r="M181" s="173">
        <v>4</v>
      </c>
      <c r="N181" s="174"/>
      <c r="O181" s="175"/>
      <c r="P181" s="175"/>
      <c r="Q181" s="176">
        <f t="shared" si="31"/>
        <v>761759.9999999999</v>
      </c>
      <c r="R181" s="176">
        <f aca="true" t="shared" si="35" ref="R181:R229">IF((J181*1150000+J181*1150000*0.08)&gt;J181*1210000,(J181*1150000+J181*1150000*0.08)-J181*1210000)*L181</f>
        <v>0</v>
      </c>
      <c r="S181" s="177">
        <f t="shared" si="30"/>
        <v>761759.9999999999</v>
      </c>
      <c r="T181" s="190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</row>
    <row r="182" spans="1:49" s="17" customFormat="1" ht="15" customHeight="1">
      <c r="A182" s="267">
        <v>98</v>
      </c>
      <c r="B182" s="250" t="s">
        <v>170</v>
      </c>
      <c r="C182" s="244">
        <v>28645</v>
      </c>
      <c r="D182" s="244"/>
      <c r="E182" s="275" t="s">
        <v>20</v>
      </c>
      <c r="F182" s="284" t="s">
        <v>318</v>
      </c>
      <c r="G182" s="169" t="s">
        <v>155</v>
      </c>
      <c r="H182" s="245" t="s">
        <v>80</v>
      </c>
      <c r="I182" s="196">
        <v>4</v>
      </c>
      <c r="J182" s="201">
        <v>2.46</v>
      </c>
      <c r="K182" s="173">
        <v>0</v>
      </c>
      <c r="L182" s="173">
        <v>0</v>
      </c>
      <c r="M182" s="173">
        <v>0</v>
      </c>
      <c r="N182" s="246" t="s">
        <v>105</v>
      </c>
      <c r="O182" s="175">
        <f t="shared" si="33"/>
        <v>5</v>
      </c>
      <c r="P182" s="175">
        <f t="shared" si="34"/>
        <v>2016</v>
      </c>
      <c r="Q182" s="176">
        <f t="shared" si="31"/>
        <v>0</v>
      </c>
      <c r="R182" s="176">
        <f t="shared" si="35"/>
        <v>0</v>
      </c>
      <c r="S182" s="177">
        <f t="shared" si="30"/>
        <v>0</v>
      </c>
      <c r="T182" s="202" t="s">
        <v>279</v>
      </c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</row>
    <row r="183" spans="1:49" s="17" customFormat="1" ht="15" customHeight="1">
      <c r="A183" s="267"/>
      <c r="B183" s="250"/>
      <c r="C183" s="244"/>
      <c r="D183" s="244"/>
      <c r="E183" s="275"/>
      <c r="F183" s="284"/>
      <c r="G183" s="169"/>
      <c r="H183" s="245"/>
      <c r="I183" s="196"/>
      <c r="J183" s="201">
        <v>2.26</v>
      </c>
      <c r="K183" s="173">
        <v>4</v>
      </c>
      <c r="L183" s="173">
        <v>0</v>
      </c>
      <c r="M183" s="173">
        <v>4</v>
      </c>
      <c r="N183" s="246"/>
      <c r="O183" s="175"/>
      <c r="P183" s="175"/>
      <c r="Q183" s="176">
        <f t="shared" si="31"/>
        <v>831679.9999999999</v>
      </c>
      <c r="R183" s="176">
        <f t="shared" si="35"/>
        <v>0</v>
      </c>
      <c r="S183" s="177">
        <f t="shared" si="30"/>
        <v>831679.9999999999</v>
      </c>
      <c r="T183" s="202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</row>
    <row r="184" spans="1:49" s="17" customFormat="1" ht="15" customHeight="1">
      <c r="A184" s="267">
        <v>99</v>
      </c>
      <c r="B184" s="166" t="s">
        <v>252</v>
      </c>
      <c r="C184" s="167"/>
      <c r="D184" s="168">
        <v>32939</v>
      </c>
      <c r="E184" s="275" t="s">
        <v>20</v>
      </c>
      <c r="F184" s="277" t="s">
        <v>135</v>
      </c>
      <c r="G184" s="169" t="s">
        <v>152</v>
      </c>
      <c r="H184" s="221" t="s">
        <v>81</v>
      </c>
      <c r="I184" s="196">
        <v>3</v>
      </c>
      <c r="J184" s="171">
        <v>2.26</v>
      </c>
      <c r="K184" s="173">
        <v>4</v>
      </c>
      <c r="L184" s="173">
        <v>8</v>
      </c>
      <c r="M184" s="173">
        <v>12</v>
      </c>
      <c r="N184" s="246" t="s">
        <v>11</v>
      </c>
      <c r="O184" s="175">
        <f>MONTH(N184)</f>
        <v>3</v>
      </c>
      <c r="P184" s="175">
        <f t="shared" si="34"/>
        <v>2015</v>
      </c>
      <c r="Q184" s="176">
        <f t="shared" si="31"/>
        <v>831679.9999999999</v>
      </c>
      <c r="R184" s="176">
        <f t="shared" si="35"/>
        <v>578560</v>
      </c>
      <c r="S184" s="177">
        <f t="shared" si="30"/>
        <v>1410240</v>
      </c>
      <c r="T184" s="223" t="s">
        <v>279</v>
      </c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</row>
    <row r="185" spans="1:49" s="17" customFormat="1" ht="15" customHeight="1">
      <c r="A185" s="165">
        <v>100</v>
      </c>
      <c r="B185" s="250" t="s">
        <v>199</v>
      </c>
      <c r="C185" s="167"/>
      <c r="D185" s="244" t="s">
        <v>25</v>
      </c>
      <c r="E185" s="275" t="s">
        <v>20</v>
      </c>
      <c r="F185" s="276" t="s">
        <v>304</v>
      </c>
      <c r="G185" s="169" t="s">
        <v>146</v>
      </c>
      <c r="H185" s="245" t="s">
        <v>147</v>
      </c>
      <c r="I185" s="196">
        <v>4</v>
      </c>
      <c r="J185" s="201">
        <v>2.46</v>
      </c>
      <c r="K185" s="173">
        <v>0</v>
      </c>
      <c r="L185" s="173">
        <v>0</v>
      </c>
      <c r="M185" s="173">
        <v>0</v>
      </c>
      <c r="N185" s="246" t="s">
        <v>77</v>
      </c>
      <c r="O185" s="175">
        <f>MONTH(N185)</f>
        <v>3</v>
      </c>
      <c r="P185" s="175">
        <f t="shared" si="34"/>
        <v>2016</v>
      </c>
      <c r="Q185" s="176">
        <f t="shared" si="31"/>
        <v>0</v>
      </c>
      <c r="R185" s="176">
        <f t="shared" si="35"/>
        <v>0</v>
      </c>
      <c r="S185" s="177">
        <f t="shared" si="30"/>
        <v>0</v>
      </c>
      <c r="T185" s="190" t="s">
        <v>279</v>
      </c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</row>
    <row r="186" spans="1:49" s="17" customFormat="1" ht="15" customHeight="1">
      <c r="A186" s="165"/>
      <c r="B186" s="250"/>
      <c r="C186" s="167"/>
      <c r="D186" s="244"/>
      <c r="E186" s="275"/>
      <c r="F186" s="276"/>
      <c r="G186" s="169"/>
      <c r="H186" s="245"/>
      <c r="I186" s="196"/>
      <c r="J186" s="201">
        <v>2.26</v>
      </c>
      <c r="K186" s="173">
        <v>2</v>
      </c>
      <c r="L186" s="173">
        <v>0</v>
      </c>
      <c r="M186" s="173">
        <v>2</v>
      </c>
      <c r="N186" s="246"/>
      <c r="O186" s="175"/>
      <c r="P186" s="175"/>
      <c r="Q186" s="176">
        <f t="shared" si="31"/>
        <v>415839.99999999994</v>
      </c>
      <c r="R186" s="176">
        <f t="shared" si="35"/>
        <v>0</v>
      </c>
      <c r="S186" s="177">
        <f t="shared" si="30"/>
        <v>415839.99999999994</v>
      </c>
      <c r="T186" s="190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</row>
    <row r="187" spans="1:49" s="153" customFormat="1" ht="15" customHeight="1">
      <c r="A187" s="347"/>
      <c r="B187" s="436"/>
      <c r="C187" s="368"/>
      <c r="D187" s="411"/>
      <c r="E187" s="348"/>
      <c r="F187" s="371"/>
      <c r="G187" s="364"/>
      <c r="H187" s="412"/>
      <c r="I187" s="363"/>
      <c r="J187" s="365"/>
      <c r="K187" s="352"/>
      <c r="L187" s="352"/>
      <c r="M187" s="352"/>
      <c r="N187" s="413"/>
      <c r="O187" s="353"/>
      <c r="P187" s="353"/>
      <c r="Q187" s="354">
        <f>SUM(Q180:Q186)</f>
        <v>2840959.9999999995</v>
      </c>
      <c r="R187" s="354">
        <f>SUM(R180:R186)</f>
        <v>578560</v>
      </c>
      <c r="S187" s="354">
        <f>SUM(S180:S186)</f>
        <v>3419520</v>
      </c>
      <c r="T187" s="362"/>
      <c r="U187" s="346"/>
      <c r="V187" s="346"/>
      <c r="W187" s="346"/>
      <c r="X187" s="346"/>
      <c r="Y187" s="346"/>
      <c r="Z187" s="346"/>
      <c r="AA187" s="346"/>
      <c r="AB187" s="346"/>
      <c r="AC187" s="346"/>
      <c r="AD187" s="346"/>
      <c r="AE187" s="346"/>
      <c r="AF187" s="346"/>
      <c r="AG187" s="346"/>
      <c r="AH187" s="346"/>
      <c r="AI187" s="346"/>
      <c r="AJ187" s="346"/>
      <c r="AK187" s="346"/>
      <c r="AL187" s="346"/>
      <c r="AM187" s="346"/>
      <c r="AN187" s="346"/>
      <c r="AO187" s="346"/>
      <c r="AP187" s="346"/>
      <c r="AQ187" s="346"/>
      <c r="AR187" s="346"/>
      <c r="AS187" s="346"/>
      <c r="AT187" s="346"/>
      <c r="AU187" s="346"/>
      <c r="AV187" s="346"/>
      <c r="AW187" s="346"/>
    </row>
    <row r="188" spans="1:49" s="17" customFormat="1" ht="15" customHeight="1">
      <c r="A188" s="165">
        <v>101</v>
      </c>
      <c r="B188" s="250" t="s">
        <v>241</v>
      </c>
      <c r="C188" s="167"/>
      <c r="D188" s="244">
        <v>31727</v>
      </c>
      <c r="E188" s="275" t="s">
        <v>20</v>
      </c>
      <c r="F188" s="277" t="s">
        <v>314</v>
      </c>
      <c r="G188" s="169" t="s">
        <v>155</v>
      </c>
      <c r="H188" s="261" t="s">
        <v>80</v>
      </c>
      <c r="I188" s="196">
        <v>4</v>
      </c>
      <c r="J188" s="201">
        <v>2.46</v>
      </c>
      <c r="K188" s="173">
        <v>0</v>
      </c>
      <c r="L188" s="173">
        <v>0</v>
      </c>
      <c r="M188" s="173">
        <v>0</v>
      </c>
      <c r="N188" s="246" t="s">
        <v>105</v>
      </c>
      <c r="O188" s="175">
        <f aca="true" t="shared" si="36" ref="O188:O195">MONTH(N188)</f>
        <v>5</v>
      </c>
      <c r="P188" s="175">
        <f aca="true" t="shared" si="37" ref="P188:P193">YEAR(N188)</f>
        <v>2016</v>
      </c>
      <c r="Q188" s="176">
        <f t="shared" si="31"/>
        <v>0</v>
      </c>
      <c r="R188" s="176">
        <f t="shared" si="35"/>
        <v>0</v>
      </c>
      <c r="S188" s="177">
        <f t="shared" si="30"/>
        <v>0</v>
      </c>
      <c r="T188" s="190" t="s">
        <v>275</v>
      </c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</row>
    <row r="189" spans="1:49" s="17" customFormat="1" ht="15" customHeight="1">
      <c r="A189" s="165"/>
      <c r="B189" s="250"/>
      <c r="C189" s="167"/>
      <c r="D189" s="244"/>
      <c r="E189" s="275"/>
      <c r="F189" s="277"/>
      <c r="G189" s="169"/>
      <c r="H189" s="261"/>
      <c r="I189" s="196"/>
      <c r="J189" s="201">
        <v>2.26</v>
      </c>
      <c r="K189" s="173">
        <v>4</v>
      </c>
      <c r="L189" s="173">
        <v>0</v>
      </c>
      <c r="M189" s="173">
        <v>4</v>
      </c>
      <c r="N189" s="246"/>
      <c r="O189" s="175"/>
      <c r="P189" s="175"/>
      <c r="Q189" s="176">
        <f t="shared" si="31"/>
        <v>831679.9999999999</v>
      </c>
      <c r="R189" s="176">
        <f t="shared" si="35"/>
        <v>0</v>
      </c>
      <c r="S189" s="177">
        <f t="shared" si="30"/>
        <v>831679.9999999999</v>
      </c>
      <c r="T189" s="190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</row>
    <row r="190" spans="1:49" s="17" customFormat="1" ht="15" customHeight="1">
      <c r="A190" s="165">
        <v>102</v>
      </c>
      <c r="B190" s="250" t="s">
        <v>242</v>
      </c>
      <c r="C190" s="167"/>
      <c r="D190" s="244">
        <v>32509</v>
      </c>
      <c r="E190" s="275" t="s">
        <v>20</v>
      </c>
      <c r="F190" s="277" t="s">
        <v>135</v>
      </c>
      <c r="G190" s="169" t="s">
        <v>156</v>
      </c>
      <c r="H190" s="262" t="s">
        <v>81</v>
      </c>
      <c r="I190" s="196">
        <v>4</v>
      </c>
      <c r="J190" s="201">
        <v>2.46</v>
      </c>
      <c r="K190" s="173">
        <v>0</v>
      </c>
      <c r="L190" s="173">
        <v>0</v>
      </c>
      <c r="M190" s="173">
        <v>0</v>
      </c>
      <c r="N190" s="246" t="s">
        <v>105</v>
      </c>
      <c r="O190" s="175">
        <f t="shared" si="36"/>
        <v>5</v>
      </c>
      <c r="P190" s="175">
        <f t="shared" si="37"/>
        <v>2016</v>
      </c>
      <c r="Q190" s="176">
        <f t="shared" si="31"/>
        <v>0</v>
      </c>
      <c r="R190" s="176">
        <f t="shared" si="35"/>
        <v>0</v>
      </c>
      <c r="S190" s="177">
        <f t="shared" si="30"/>
        <v>0</v>
      </c>
      <c r="T190" s="190" t="s">
        <v>275</v>
      </c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</row>
    <row r="191" spans="1:49" s="17" customFormat="1" ht="15" customHeight="1">
      <c r="A191" s="165"/>
      <c r="B191" s="250"/>
      <c r="C191" s="167"/>
      <c r="D191" s="244"/>
      <c r="E191" s="275"/>
      <c r="F191" s="277"/>
      <c r="G191" s="169"/>
      <c r="H191" s="262"/>
      <c r="I191" s="196"/>
      <c r="J191" s="201">
        <v>2.26</v>
      </c>
      <c r="K191" s="173">
        <v>4</v>
      </c>
      <c r="L191" s="173">
        <v>0</v>
      </c>
      <c r="M191" s="173">
        <v>4</v>
      </c>
      <c r="N191" s="246"/>
      <c r="O191" s="175"/>
      <c r="P191" s="175"/>
      <c r="Q191" s="176">
        <f t="shared" si="31"/>
        <v>831679.9999999999</v>
      </c>
      <c r="R191" s="176">
        <f t="shared" si="35"/>
        <v>0</v>
      </c>
      <c r="S191" s="177">
        <f t="shared" si="30"/>
        <v>831679.9999999999</v>
      </c>
      <c r="T191" s="190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</row>
    <row r="192" spans="1:49" s="17" customFormat="1" ht="15" customHeight="1">
      <c r="A192" s="165">
        <v>103</v>
      </c>
      <c r="B192" s="166" t="s">
        <v>199</v>
      </c>
      <c r="C192" s="167"/>
      <c r="D192" s="168" t="s">
        <v>9</v>
      </c>
      <c r="E192" s="275" t="s">
        <v>20</v>
      </c>
      <c r="F192" s="277" t="s">
        <v>135</v>
      </c>
      <c r="G192" s="169" t="s">
        <v>151</v>
      </c>
      <c r="H192" s="262" t="s">
        <v>81</v>
      </c>
      <c r="I192" s="196">
        <v>3</v>
      </c>
      <c r="J192" s="171">
        <v>2.26</v>
      </c>
      <c r="K192" s="173">
        <v>4</v>
      </c>
      <c r="L192" s="173">
        <v>8</v>
      </c>
      <c r="M192" s="173">
        <v>12</v>
      </c>
      <c r="N192" s="246" t="s">
        <v>11</v>
      </c>
      <c r="O192" s="175">
        <f t="shared" si="36"/>
        <v>3</v>
      </c>
      <c r="P192" s="175">
        <f t="shared" si="37"/>
        <v>2015</v>
      </c>
      <c r="Q192" s="176">
        <f t="shared" si="31"/>
        <v>831679.9999999999</v>
      </c>
      <c r="R192" s="176">
        <f t="shared" si="35"/>
        <v>578560</v>
      </c>
      <c r="S192" s="177">
        <f t="shared" si="30"/>
        <v>1410240</v>
      </c>
      <c r="T192" s="190" t="s">
        <v>275</v>
      </c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</row>
    <row r="193" spans="1:49" s="17" customFormat="1" ht="15" customHeight="1">
      <c r="A193" s="165">
        <v>104</v>
      </c>
      <c r="B193" s="224" t="s">
        <v>190</v>
      </c>
      <c r="C193" s="167"/>
      <c r="D193" s="167">
        <v>30591</v>
      </c>
      <c r="E193" s="275" t="s">
        <v>20</v>
      </c>
      <c r="F193" s="276" t="s">
        <v>319</v>
      </c>
      <c r="G193" s="169" t="s">
        <v>154</v>
      </c>
      <c r="H193" s="268" t="s">
        <v>7</v>
      </c>
      <c r="I193" s="196">
        <v>4</v>
      </c>
      <c r="J193" s="195">
        <v>2.46</v>
      </c>
      <c r="K193" s="173">
        <v>0</v>
      </c>
      <c r="L193" s="173">
        <v>0</v>
      </c>
      <c r="M193" s="173">
        <v>0</v>
      </c>
      <c r="N193" s="174" t="s">
        <v>77</v>
      </c>
      <c r="O193" s="175">
        <f t="shared" si="36"/>
        <v>3</v>
      </c>
      <c r="P193" s="175">
        <f t="shared" si="37"/>
        <v>2016</v>
      </c>
      <c r="Q193" s="176">
        <f t="shared" si="31"/>
        <v>0</v>
      </c>
      <c r="R193" s="176">
        <f t="shared" si="35"/>
        <v>0</v>
      </c>
      <c r="S193" s="177">
        <f t="shared" si="30"/>
        <v>0</v>
      </c>
      <c r="T193" s="190" t="s">
        <v>275</v>
      </c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</row>
    <row r="194" spans="1:49" s="17" customFormat="1" ht="15" customHeight="1">
      <c r="A194" s="165"/>
      <c r="B194" s="224"/>
      <c r="C194" s="167"/>
      <c r="D194" s="167"/>
      <c r="E194" s="275"/>
      <c r="F194" s="276"/>
      <c r="G194" s="169"/>
      <c r="H194" s="268"/>
      <c r="I194" s="196"/>
      <c r="J194" s="195">
        <v>2.26</v>
      </c>
      <c r="K194" s="173">
        <v>2</v>
      </c>
      <c r="L194" s="173">
        <v>0</v>
      </c>
      <c r="M194" s="173">
        <v>2</v>
      </c>
      <c r="N194" s="174"/>
      <c r="O194" s="175"/>
      <c r="P194" s="175"/>
      <c r="Q194" s="176">
        <f t="shared" si="31"/>
        <v>415839.99999999994</v>
      </c>
      <c r="R194" s="176">
        <f t="shared" si="35"/>
        <v>0</v>
      </c>
      <c r="S194" s="177">
        <f t="shared" si="30"/>
        <v>415839.99999999994</v>
      </c>
      <c r="T194" s="190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</row>
    <row r="195" spans="1:49" s="17" customFormat="1" ht="15" customHeight="1">
      <c r="A195" s="165">
        <v>105</v>
      </c>
      <c r="B195" s="250" t="s">
        <v>243</v>
      </c>
      <c r="C195" s="167"/>
      <c r="D195" s="244">
        <v>32546</v>
      </c>
      <c r="E195" s="275" t="s">
        <v>20</v>
      </c>
      <c r="F195" s="277" t="s">
        <v>135</v>
      </c>
      <c r="G195" s="169" t="s">
        <v>151</v>
      </c>
      <c r="H195" s="262" t="s">
        <v>81</v>
      </c>
      <c r="I195" s="196">
        <v>4</v>
      </c>
      <c r="J195" s="201">
        <v>2.46</v>
      </c>
      <c r="K195" s="173">
        <v>0</v>
      </c>
      <c r="L195" s="173">
        <v>0</v>
      </c>
      <c r="M195" s="173">
        <v>0</v>
      </c>
      <c r="N195" s="246" t="s">
        <v>105</v>
      </c>
      <c r="O195" s="175">
        <f t="shared" si="36"/>
        <v>5</v>
      </c>
      <c r="P195" s="175">
        <f>YEAR(N195)</f>
        <v>2016</v>
      </c>
      <c r="Q195" s="176">
        <f t="shared" si="31"/>
        <v>0</v>
      </c>
      <c r="R195" s="176">
        <f t="shared" si="35"/>
        <v>0</v>
      </c>
      <c r="S195" s="177">
        <f t="shared" si="30"/>
        <v>0</v>
      </c>
      <c r="T195" s="190" t="s">
        <v>275</v>
      </c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</row>
    <row r="196" spans="1:49" s="28" customFormat="1" ht="15" customHeight="1">
      <c r="A196" s="165"/>
      <c r="B196" s="250"/>
      <c r="C196" s="167"/>
      <c r="D196" s="244"/>
      <c r="E196" s="275"/>
      <c r="F196" s="277"/>
      <c r="G196" s="169"/>
      <c r="H196" s="262"/>
      <c r="I196" s="196"/>
      <c r="J196" s="201">
        <v>2.26</v>
      </c>
      <c r="K196" s="173">
        <v>4</v>
      </c>
      <c r="L196" s="173">
        <v>0</v>
      </c>
      <c r="M196" s="173">
        <v>4</v>
      </c>
      <c r="N196" s="246"/>
      <c r="O196" s="175"/>
      <c r="P196" s="175"/>
      <c r="Q196" s="176">
        <f t="shared" si="31"/>
        <v>831679.9999999999</v>
      </c>
      <c r="R196" s="176">
        <f t="shared" si="35"/>
        <v>0</v>
      </c>
      <c r="S196" s="177">
        <f t="shared" si="30"/>
        <v>831679.9999999999</v>
      </c>
      <c r="T196" s="190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</row>
    <row r="197" spans="1:49" s="438" customFormat="1" ht="15" customHeight="1">
      <c r="A197" s="347"/>
      <c r="B197" s="436"/>
      <c r="C197" s="368"/>
      <c r="D197" s="411"/>
      <c r="E197" s="348"/>
      <c r="F197" s="349"/>
      <c r="G197" s="364"/>
      <c r="H197" s="437"/>
      <c r="I197" s="363"/>
      <c r="J197" s="365"/>
      <c r="K197" s="352"/>
      <c r="L197" s="352"/>
      <c r="M197" s="352"/>
      <c r="N197" s="413"/>
      <c r="O197" s="353"/>
      <c r="P197" s="353"/>
      <c r="Q197" s="354">
        <f>SUM(Q188:Q196)</f>
        <v>3742559.9999999995</v>
      </c>
      <c r="R197" s="354">
        <f>SUM(R188:R196)</f>
        <v>578560</v>
      </c>
      <c r="S197" s="354">
        <f>SUM(S188:S196)</f>
        <v>4321120</v>
      </c>
      <c r="T197" s="362"/>
      <c r="U197" s="346"/>
      <c r="V197" s="346"/>
      <c r="W197" s="346"/>
      <c r="X197" s="346"/>
      <c r="Y197" s="346"/>
      <c r="Z197" s="346"/>
      <c r="AA197" s="346"/>
      <c r="AB197" s="346"/>
      <c r="AC197" s="346"/>
      <c r="AD197" s="346"/>
      <c r="AE197" s="346"/>
      <c r="AF197" s="346"/>
      <c r="AG197" s="346"/>
      <c r="AH197" s="346"/>
      <c r="AI197" s="346"/>
      <c r="AJ197" s="346"/>
      <c r="AK197" s="346"/>
      <c r="AL197" s="346"/>
      <c r="AM197" s="346"/>
      <c r="AN197" s="346"/>
      <c r="AO197" s="346"/>
      <c r="AP197" s="346"/>
      <c r="AQ197" s="346"/>
      <c r="AR197" s="346"/>
      <c r="AS197" s="346"/>
      <c r="AT197" s="346"/>
      <c r="AU197" s="346"/>
      <c r="AV197" s="346"/>
      <c r="AW197" s="346"/>
    </row>
    <row r="198" spans="1:49" s="28" customFormat="1" ht="15" customHeight="1">
      <c r="A198" s="165">
        <v>106</v>
      </c>
      <c r="B198" s="250" t="s">
        <v>192</v>
      </c>
      <c r="C198" s="167"/>
      <c r="D198" s="244" t="s">
        <v>32</v>
      </c>
      <c r="E198" s="275" t="s">
        <v>20</v>
      </c>
      <c r="F198" s="277" t="s">
        <v>314</v>
      </c>
      <c r="G198" s="169" t="s">
        <v>155</v>
      </c>
      <c r="H198" s="245" t="s">
        <v>80</v>
      </c>
      <c r="I198" s="196">
        <v>4</v>
      </c>
      <c r="J198" s="201">
        <v>2.46</v>
      </c>
      <c r="K198" s="173">
        <v>0</v>
      </c>
      <c r="L198" s="173">
        <v>0</v>
      </c>
      <c r="M198" s="173">
        <v>0</v>
      </c>
      <c r="N198" s="246" t="s">
        <v>105</v>
      </c>
      <c r="O198" s="175">
        <f>MONTH(N198)</f>
        <v>5</v>
      </c>
      <c r="P198" s="175">
        <f>YEAR(N198)</f>
        <v>2016</v>
      </c>
      <c r="Q198" s="176">
        <f t="shared" si="31"/>
        <v>0</v>
      </c>
      <c r="R198" s="176">
        <f t="shared" si="35"/>
        <v>0</v>
      </c>
      <c r="S198" s="177">
        <f t="shared" si="30"/>
        <v>0</v>
      </c>
      <c r="T198" s="190" t="s">
        <v>286</v>
      </c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</row>
    <row r="199" spans="1:49" s="438" customFormat="1" ht="15" customHeight="1">
      <c r="A199" s="347"/>
      <c r="B199" s="436"/>
      <c r="C199" s="368"/>
      <c r="D199" s="411"/>
      <c r="E199" s="348"/>
      <c r="F199" s="349"/>
      <c r="G199" s="364"/>
      <c r="H199" s="412"/>
      <c r="I199" s="363"/>
      <c r="J199" s="365">
        <v>2.26</v>
      </c>
      <c r="K199" s="352">
        <v>4</v>
      </c>
      <c r="L199" s="352">
        <v>0</v>
      </c>
      <c r="M199" s="352">
        <v>4</v>
      </c>
      <c r="N199" s="413"/>
      <c r="O199" s="353"/>
      <c r="P199" s="353"/>
      <c r="Q199" s="354">
        <f t="shared" si="31"/>
        <v>831679.9999999999</v>
      </c>
      <c r="R199" s="354">
        <f t="shared" si="35"/>
        <v>0</v>
      </c>
      <c r="S199" s="355">
        <f t="shared" si="30"/>
        <v>831679.9999999999</v>
      </c>
      <c r="T199" s="362"/>
      <c r="U199" s="346"/>
      <c r="V199" s="346"/>
      <c r="W199" s="346"/>
      <c r="X199" s="346"/>
      <c r="Y199" s="346"/>
      <c r="Z199" s="346"/>
      <c r="AA199" s="346"/>
      <c r="AB199" s="346"/>
      <c r="AC199" s="346"/>
      <c r="AD199" s="346"/>
      <c r="AE199" s="346"/>
      <c r="AF199" s="346"/>
      <c r="AG199" s="346"/>
      <c r="AH199" s="346"/>
      <c r="AI199" s="346"/>
      <c r="AJ199" s="346"/>
      <c r="AK199" s="346"/>
      <c r="AL199" s="346"/>
      <c r="AM199" s="346"/>
      <c r="AN199" s="346"/>
      <c r="AO199" s="346"/>
      <c r="AP199" s="346"/>
      <c r="AQ199" s="346"/>
      <c r="AR199" s="346"/>
      <c r="AS199" s="346"/>
      <c r="AT199" s="346"/>
      <c r="AU199" s="346"/>
      <c r="AV199" s="346"/>
      <c r="AW199" s="346"/>
    </row>
    <row r="200" spans="1:49" s="17" customFormat="1" ht="15" customHeight="1">
      <c r="A200" s="165">
        <v>107</v>
      </c>
      <c r="B200" s="243" t="s">
        <v>210</v>
      </c>
      <c r="C200" s="167"/>
      <c r="D200" s="255" t="s">
        <v>27</v>
      </c>
      <c r="E200" s="275" t="s">
        <v>20</v>
      </c>
      <c r="F200" s="276" t="s">
        <v>28</v>
      </c>
      <c r="G200" s="169" t="s">
        <v>151</v>
      </c>
      <c r="H200" s="192" t="s">
        <v>81</v>
      </c>
      <c r="I200" s="196">
        <v>3</v>
      </c>
      <c r="J200" s="195">
        <v>2.26</v>
      </c>
      <c r="K200" s="173">
        <v>4</v>
      </c>
      <c r="L200" s="173">
        <v>8</v>
      </c>
      <c r="M200" s="173">
        <v>12</v>
      </c>
      <c r="N200" s="222" t="s">
        <v>110</v>
      </c>
      <c r="O200" s="175">
        <f aca="true" t="shared" si="38" ref="O200:O206">MONTH(N200)</f>
        <v>8</v>
      </c>
      <c r="P200" s="175">
        <f aca="true" t="shared" si="39" ref="P200:P206">YEAR(N200)</f>
        <v>2015</v>
      </c>
      <c r="Q200" s="176">
        <f t="shared" si="31"/>
        <v>831679.9999999999</v>
      </c>
      <c r="R200" s="176">
        <f t="shared" si="35"/>
        <v>578560</v>
      </c>
      <c r="S200" s="177">
        <f t="shared" si="30"/>
        <v>1410240</v>
      </c>
      <c r="T200" s="190" t="s">
        <v>309</v>
      </c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</row>
    <row r="201" spans="1:49" s="17" customFormat="1" ht="15" customHeight="1">
      <c r="A201" s="165">
        <v>108</v>
      </c>
      <c r="B201" s="243" t="s">
        <v>211</v>
      </c>
      <c r="C201" s="167"/>
      <c r="D201" s="255" t="s">
        <v>29</v>
      </c>
      <c r="E201" s="275" t="s">
        <v>20</v>
      </c>
      <c r="F201" s="276" t="s">
        <v>304</v>
      </c>
      <c r="G201" s="169" t="s">
        <v>152</v>
      </c>
      <c r="H201" s="221" t="s">
        <v>81</v>
      </c>
      <c r="I201" s="196">
        <v>4</v>
      </c>
      <c r="J201" s="195">
        <v>2.46</v>
      </c>
      <c r="K201" s="173">
        <v>0</v>
      </c>
      <c r="L201" s="173">
        <v>0</v>
      </c>
      <c r="M201" s="173">
        <v>0</v>
      </c>
      <c r="N201" s="174" t="s">
        <v>109</v>
      </c>
      <c r="O201" s="175">
        <f t="shared" si="38"/>
        <v>2</v>
      </c>
      <c r="P201" s="175">
        <f t="shared" si="39"/>
        <v>2016</v>
      </c>
      <c r="Q201" s="176">
        <f t="shared" si="31"/>
        <v>0</v>
      </c>
      <c r="R201" s="176">
        <f t="shared" si="35"/>
        <v>0</v>
      </c>
      <c r="S201" s="177">
        <f t="shared" si="30"/>
        <v>0</v>
      </c>
      <c r="T201" s="190" t="s">
        <v>309</v>
      </c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</row>
    <row r="202" spans="1:49" s="17" customFormat="1" ht="15" customHeight="1">
      <c r="A202" s="165"/>
      <c r="B202" s="243"/>
      <c r="C202" s="167"/>
      <c r="D202" s="255"/>
      <c r="E202" s="275"/>
      <c r="F202" s="276"/>
      <c r="G202" s="169"/>
      <c r="H202" s="221"/>
      <c r="I202" s="196"/>
      <c r="J202" s="195">
        <v>2.26</v>
      </c>
      <c r="K202" s="173">
        <v>1</v>
      </c>
      <c r="L202" s="173">
        <v>0</v>
      </c>
      <c r="M202" s="173">
        <v>1</v>
      </c>
      <c r="N202" s="174"/>
      <c r="O202" s="175"/>
      <c r="P202" s="175"/>
      <c r="Q202" s="176">
        <f t="shared" si="31"/>
        <v>207919.99999999997</v>
      </c>
      <c r="R202" s="176">
        <f t="shared" si="35"/>
        <v>0</v>
      </c>
      <c r="S202" s="177">
        <f t="shared" si="30"/>
        <v>207919.99999999997</v>
      </c>
      <c r="T202" s="190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</row>
    <row r="203" spans="1:49" s="17" customFormat="1" ht="15" customHeight="1">
      <c r="A203" s="165">
        <v>109</v>
      </c>
      <c r="B203" s="243" t="s">
        <v>212</v>
      </c>
      <c r="C203" s="167"/>
      <c r="D203" s="168" t="s">
        <v>30</v>
      </c>
      <c r="E203" s="275" t="s">
        <v>20</v>
      </c>
      <c r="F203" s="276" t="s">
        <v>304</v>
      </c>
      <c r="G203" s="169" t="s">
        <v>154</v>
      </c>
      <c r="H203" s="221" t="s">
        <v>7</v>
      </c>
      <c r="I203" s="175">
        <v>3</v>
      </c>
      <c r="J203" s="195">
        <v>1.71</v>
      </c>
      <c r="K203" s="173">
        <v>4</v>
      </c>
      <c r="L203" s="173">
        <v>8</v>
      </c>
      <c r="M203" s="173">
        <v>12</v>
      </c>
      <c r="N203" s="246" t="s">
        <v>110</v>
      </c>
      <c r="O203" s="175">
        <f t="shared" si="38"/>
        <v>8</v>
      </c>
      <c r="P203" s="175">
        <f t="shared" si="39"/>
        <v>2015</v>
      </c>
      <c r="Q203" s="176">
        <f t="shared" si="31"/>
        <v>629280</v>
      </c>
      <c r="R203" s="176">
        <f t="shared" si="35"/>
        <v>437760</v>
      </c>
      <c r="S203" s="177">
        <f t="shared" si="30"/>
        <v>1067040</v>
      </c>
      <c r="T203" s="190" t="s">
        <v>309</v>
      </c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</row>
    <row r="204" spans="1:49" s="17" customFormat="1" ht="15" customHeight="1">
      <c r="A204" s="165">
        <v>110</v>
      </c>
      <c r="B204" s="243" t="s">
        <v>213</v>
      </c>
      <c r="C204" s="167"/>
      <c r="D204" s="244" t="s">
        <v>31</v>
      </c>
      <c r="E204" s="275" t="s">
        <v>20</v>
      </c>
      <c r="F204" s="276" t="s">
        <v>304</v>
      </c>
      <c r="G204" s="169" t="s">
        <v>146</v>
      </c>
      <c r="H204" s="245" t="s">
        <v>147</v>
      </c>
      <c r="I204" s="196">
        <v>4</v>
      </c>
      <c r="J204" s="201">
        <v>2.46</v>
      </c>
      <c r="K204" s="173">
        <v>0</v>
      </c>
      <c r="L204" s="173">
        <v>0</v>
      </c>
      <c r="M204" s="173">
        <v>0</v>
      </c>
      <c r="N204" s="246" t="s">
        <v>77</v>
      </c>
      <c r="O204" s="175">
        <f t="shared" si="38"/>
        <v>3</v>
      </c>
      <c r="P204" s="175">
        <f t="shared" si="39"/>
        <v>2016</v>
      </c>
      <c r="Q204" s="176">
        <f t="shared" si="31"/>
        <v>0</v>
      </c>
      <c r="R204" s="176">
        <f t="shared" si="35"/>
        <v>0</v>
      </c>
      <c r="S204" s="177">
        <f t="shared" si="30"/>
        <v>0</v>
      </c>
      <c r="T204" s="190" t="s">
        <v>309</v>
      </c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</row>
    <row r="205" spans="1:49" s="17" customFormat="1" ht="15" customHeight="1">
      <c r="A205" s="165"/>
      <c r="B205" s="243"/>
      <c r="C205" s="167"/>
      <c r="D205" s="244"/>
      <c r="E205" s="275"/>
      <c r="F205" s="276"/>
      <c r="G205" s="169"/>
      <c r="H205" s="245"/>
      <c r="I205" s="196"/>
      <c r="J205" s="201">
        <v>2.26</v>
      </c>
      <c r="K205" s="173">
        <v>2</v>
      </c>
      <c r="L205" s="173">
        <v>0</v>
      </c>
      <c r="M205" s="173">
        <v>2</v>
      </c>
      <c r="N205" s="246"/>
      <c r="O205" s="175"/>
      <c r="P205" s="175"/>
      <c r="Q205" s="176">
        <f t="shared" si="31"/>
        <v>415839.99999999994</v>
      </c>
      <c r="R205" s="176">
        <f t="shared" si="35"/>
        <v>0</v>
      </c>
      <c r="S205" s="177">
        <f t="shared" si="30"/>
        <v>415839.99999999994</v>
      </c>
      <c r="T205" s="190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</row>
    <row r="206" spans="1:49" s="17" customFormat="1" ht="15" customHeight="1">
      <c r="A206" s="165">
        <v>111</v>
      </c>
      <c r="B206" s="243" t="s">
        <v>208</v>
      </c>
      <c r="C206" s="167"/>
      <c r="D206" s="244">
        <v>30321</v>
      </c>
      <c r="E206" s="275" t="s">
        <v>20</v>
      </c>
      <c r="F206" s="277" t="s">
        <v>314</v>
      </c>
      <c r="G206" s="169" t="s">
        <v>155</v>
      </c>
      <c r="H206" s="245" t="s">
        <v>80</v>
      </c>
      <c r="I206" s="196">
        <v>4</v>
      </c>
      <c r="J206" s="201">
        <v>2.46</v>
      </c>
      <c r="K206" s="173">
        <v>0</v>
      </c>
      <c r="L206" s="173">
        <v>0</v>
      </c>
      <c r="M206" s="173">
        <v>0</v>
      </c>
      <c r="N206" s="246" t="s">
        <v>105</v>
      </c>
      <c r="O206" s="175">
        <f t="shared" si="38"/>
        <v>5</v>
      </c>
      <c r="P206" s="175">
        <f t="shared" si="39"/>
        <v>2016</v>
      </c>
      <c r="Q206" s="176">
        <f t="shared" si="31"/>
        <v>0</v>
      </c>
      <c r="R206" s="176">
        <f t="shared" si="35"/>
        <v>0</v>
      </c>
      <c r="S206" s="177">
        <f t="shared" si="30"/>
        <v>0</v>
      </c>
      <c r="T206" s="190" t="s">
        <v>309</v>
      </c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</row>
    <row r="207" spans="1:49" s="17" customFormat="1" ht="15" customHeight="1">
      <c r="A207" s="165"/>
      <c r="B207" s="243"/>
      <c r="C207" s="167"/>
      <c r="D207" s="244"/>
      <c r="E207" s="275"/>
      <c r="F207" s="277"/>
      <c r="G207" s="169"/>
      <c r="H207" s="245"/>
      <c r="I207" s="196"/>
      <c r="J207" s="201">
        <v>2.26</v>
      </c>
      <c r="K207" s="173">
        <v>4</v>
      </c>
      <c r="L207" s="173">
        <v>0</v>
      </c>
      <c r="M207" s="173">
        <v>4</v>
      </c>
      <c r="N207" s="246"/>
      <c r="O207" s="175"/>
      <c r="P207" s="175"/>
      <c r="Q207" s="176">
        <f t="shared" si="31"/>
        <v>831679.9999999999</v>
      </c>
      <c r="R207" s="176">
        <f t="shared" si="35"/>
        <v>0</v>
      </c>
      <c r="S207" s="177">
        <f t="shared" si="30"/>
        <v>831679.9999999999</v>
      </c>
      <c r="T207" s="190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</row>
    <row r="208" spans="1:49" s="153" customFormat="1" ht="15" customHeight="1">
      <c r="A208" s="347"/>
      <c r="B208" s="410"/>
      <c r="C208" s="368"/>
      <c r="D208" s="411"/>
      <c r="E208" s="348"/>
      <c r="F208" s="349"/>
      <c r="G208" s="364"/>
      <c r="H208" s="412"/>
      <c r="I208" s="363"/>
      <c r="J208" s="365"/>
      <c r="K208" s="352"/>
      <c r="L208" s="352"/>
      <c r="M208" s="352"/>
      <c r="N208" s="413"/>
      <c r="O208" s="353"/>
      <c r="P208" s="353"/>
      <c r="Q208" s="354">
        <f>SUM(Q200:Q207)</f>
        <v>2916400</v>
      </c>
      <c r="R208" s="354">
        <f>SUM(R200:R207)</f>
        <v>1016320</v>
      </c>
      <c r="S208" s="354">
        <f>SUM(S200:S207)</f>
        <v>3932720</v>
      </c>
      <c r="T208" s="362"/>
      <c r="U208" s="346"/>
      <c r="V208" s="346"/>
      <c r="W208" s="346"/>
      <c r="X208" s="346"/>
      <c r="Y208" s="346"/>
      <c r="Z208" s="346"/>
      <c r="AA208" s="346"/>
      <c r="AB208" s="346"/>
      <c r="AC208" s="346"/>
      <c r="AD208" s="346"/>
      <c r="AE208" s="346"/>
      <c r="AF208" s="346"/>
      <c r="AG208" s="346"/>
      <c r="AH208" s="346"/>
      <c r="AI208" s="346"/>
      <c r="AJ208" s="346"/>
      <c r="AK208" s="346"/>
      <c r="AL208" s="346"/>
      <c r="AM208" s="346"/>
      <c r="AN208" s="346"/>
      <c r="AO208" s="346"/>
      <c r="AP208" s="346"/>
      <c r="AQ208" s="346"/>
      <c r="AR208" s="346"/>
      <c r="AS208" s="346"/>
      <c r="AT208" s="346"/>
      <c r="AU208" s="346"/>
      <c r="AV208" s="346"/>
      <c r="AW208" s="346"/>
    </row>
    <row r="209" spans="1:49" s="17" customFormat="1" ht="15" customHeight="1">
      <c r="A209" s="165">
        <v>112</v>
      </c>
      <c r="B209" s="250" t="s">
        <v>171</v>
      </c>
      <c r="C209" s="244">
        <v>30409</v>
      </c>
      <c r="D209" s="244"/>
      <c r="E209" s="275" t="s">
        <v>20</v>
      </c>
      <c r="F209" s="277" t="s">
        <v>314</v>
      </c>
      <c r="G209" s="169" t="s">
        <v>155</v>
      </c>
      <c r="H209" s="245" t="s">
        <v>80</v>
      </c>
      <c r="I209" s="196">
        <v>4</v>
      </c>
      <c r="J209" s="201">
        <v>2.46</v>
      </c>
      <c r="K209" s="173">
        <v>0</v>
      </c>
      <c r="L209" s="173">
        <v>0</v>
      </c>
      <c r="M209" s="173">
        <v>0</v>
      </c>
      <c r="N209" s="246" t="s">
        <v>105</v>
      </c>
      <c r="O209" s="175">
        <f>MONTH(N209)</f>
        <v>5</v>
      </c>
      <c r="P209" s="175">
        <f>YEAR(N209)</f>
        <v>2016</v>
      </c>
      <c r="Q209" s="176">
        <f t="shared" si="31"/>
        <v>0</v>
      </c>
      <c r="R209" s="176">
        <f t="shared" si="35"/>
        <v>0</v>
      </c>
      <c r="S209" s="177">
        <f t="shared" si="30"/>
        <v>0</v>
      </c>
      <c r="T209" s="202" t="s">
        <v>281</v>
      </c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</row>
    <row r="210" spans="1:49" s="17" customFormat="1" ht="15" customHeight="1">
      <c r="A210" s="165"/>
      <c r="B210" s="250"/>
      <c r="C210" s="244"/>
      <c r="D210" s="244"/>
      <c r="E210" s="275"/>
      <c r="F210" s="277"/>
      <c r="G210" s="169"/>
      <c r="H210" s="245"/>
      <c r="I210" s="196"/>
      <c r="J210" s="201">
        <v>2.26</v>
      </c>
      <c r="K210" s="173">
        <v>4</v>
      </c>
      <c r="L210" s="173">
        <v>0</v>
      </c>
      <c r="M210" s="173">
        <v>4</v>
      </c>
      <c r="N210" s="246"/>
      <c r="O210" s="175"/>
      <c r="P210" s="175"/>
      <c r="Q210" s="176">
        <f t="shared" si="31"/>
        <v>831679.9999999999</v>
      </c>
      <c r="R210" s="176">
        <f t="shared" si="35"/>
        <v>0</v>
      </c>
      <c r="S210" s="177">
        <f t="shared" si="30"/>
        <v>831679.9999999999</v>
      </c>
      <c r="T210" s="202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</row>
    <row r="211" spans="1:49" s="17" customFormat="1" ht="15" customHeight="1">
      <c r="A211" s="165">
        <v>113</v>
      </c>
      <c r="B211" s="250" t="s">
        <v>240</v>
      </c>
      <c r="C211" s="167"/>
      <c r="D211" s="244" t="s">
        <v>102</v>
      </c>
      <c r="E211" s="275" t="s">
        <v>20</v>
      </c>
      <c r="F211" s="277" t="s">
        <v>135</v>
      </c>
      <c r="G211" s="169" t="s">
        <v>151</v>
      </c>
      <c r="H211" s="221" t="s">
        <v>81</v>
      </c>
      <c r="I211" s="196">
        <v>4</v>
      </c>
      <c r="J211" s="201">
        <v>2.46</v>
      </c>
      <c r="K211" s="173">
        <v>0</v>
      </c>
      <c r="L211" s="173">
        <v>0</v>
      </c>
      <c r="M211" s="173">
        <v>0</v>
      </c>
      <c r="N211" s="246" t="s">
        <v>105</v>
      </c>
      <c r="O211" s="175">
        <f>MONTH(N211)</f>
        <v>5</v>
      </c>
      <c r="P211" s="175">
        <f>YEAR(N211)</f>
        <v>2016</v>
      </c>
      <c r="Q211" s="176">
        <f t="shared" si="31"/>
        <v>0</v>
      </c>
      <c r="R211" s="176">
        <f t="shared" si="35"/>
        <v>0</v>
      </c>
      <c r="S211" s="177">
        <f t="shared" si="30"/>
        <v>0</v>
      </c>
      <c r="T211" s="202" t="s">
        <v>281</v>
      </c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</row>
    <row r="212" spans="1:49" s="17" customFormat="1" ht="15" customHeight="1">
      <c r="A212" s="165"/>
      <c r="B212" s="250"/>
      <c r="C212" s="167"/>
      <c r="D212" s="244"/>
      <c r="E212" s="275"/>
      <c r="F212" s="277"/>
      <c r="G212" s="169"/>
      <c r="H212" s="221"/>
      <c r="I212" s="196"/>
      <c r="J212" s="201">
        <v>2.26</v>
      </c>
      <c r="K212" s="173">
        <v>4</v>
      </c>
      <c r="L212" s="173">
        <v>0</v>
      </c>
      <c r="M212" s="173">
        <v>4</v>
      </c>
      <c r="N212" s="246"/>
      <c r="O212" s="175"/>
      <c r="P212" s="175"/>
      <c r="Q212" s="176">
        <f t="shared" si="31"/>
        <v>831679.9999999999</v>
      </c>
      <c r="R212" s="176">
        <f t="shared" si="35"/>
        <v>0</v>
      </c>
      <c r="S212" s="177">
        <f t="shared" si="30"/>
        <v>831679.9999999999</v>
      </c>
      <c r="T212" s="202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</row>
    <row r="213" spans="1:49" s="153" customFormat="1" ht="15" customHeight="1">
      <c r="A213" s="347"/>
      <c r="B213" s="436"/>
      <c r="C213" s="368"/>
      <c r="D213" s="411"/>
      <c r="E213" s="348"/>
      <c r="F213" s="349"/>
      <c r="G213" s="364"/>
      <c r="H213" s="408"/>
      <c r="I213" s="363"/>
      <c r="J213" s="365"/>
      <c r="K213" s="352"/>
      <c r="L213" s="352"/>
      <c r="M213" s="352"/>
      <c r="N213" s="413"/>
      <c r="O213" s="353"/>
      <c r="P213" s="353"/>
      <c r="Q213" s="354">
        <f>SUM(Q209:Q212)</f>
        <v>1663359.9999999998</v>
      </c>
      <c r="R213" s="354">
        <f>SUM(R209:R212)</f>
        <v>0</v>
      </c>
      <c r="S213" s="354">
        <f>SUM(S209:S212)</f>
        <v>1663359.9999999998</v>
      </c>
      <c r="T213" s="366"/>
      <c r="U213" s="346"/>
      <c r="V213" s="346"/>
      <c r="W213" s="346"/>
      <c r="X213" s="346"/>
      <c r="Y213" s="346"/>
      <c r="Z213" s="346"/>
      <c r="AA213" s="346"/>
      <c r="AB213" s="346"/>
      <c r="AC213" s="346"/>
      <c r="AD213" s="346"/>
      <c r="AE213" s="346"/>
      <c r="AF213" s="346"/>
      <c r="AG213" s="346"/>
      <c r="AH213" s="346"/>
      <c r="AI213" s="346"/>
      <c r="AJ213" s="346"/>
      <c r="AK213" s="346"/>
      <c r="AL213" s="346"/>
      <c r="AM213" s="346"/>
      <c r="AN213" s="346"/>
      <c r="AO213" s="346"/>
      <c r="AP213" s="346"/>
      <c r="AQ213" s="346"/>
      <c r="AR213" s="346"/>
      <c r="AS213" s="346"/>
      <c r="AT213" s="346"/>
      <c r="AU213" s="346"/>
      <c r="AV213" s="346"/>
      <c r="AW213" s="346"/>
    </row>
    <row r="214" spans="1:49" s="17" customFormat="1" ht="15" customHeight="1">
      <c r="A214" s="165">
        <v>114</v>
      </c>
      <c r="B214" s="250" t="s">
        <v>121</v>
      </c>
      <c r="C214" s="167"/>
      <c r="D214" s="244">
        <v>30957</v>
      </c>
      <c r="E214" s="275" t="s">
        <v>20</v>
      </c>
      <c r="F214" s="277" t="s">
        <v>314</v>
      </c>
      <c r="G214" s="169" t="s">
        <v>155</v>
      </c>
      <c r="H214" s="245" t="s">
        <v>80</v>
      </c>
      <c r="I214" s="196">
        <v>4</v>
      </c>
      <c r="J214" s="201">
        <v>2.46</v>
      </c>
      <c r="K214" s="173">
        <v>0</v>
      </c>
      <c r="L214" s="173">
        <v>0</v>
      </c>
      <c r="M214" s="173">
        <v>0</v>
      </c>
      <c r="N214" s="246" t="s">
        <v>105</v>
      </c>
      <c r="O214" s="175">
        <f>MONTH(N214)</f>
        <v>5</v>
      </c>
      <c r="P214" s="175">
        <f>YEAR(N214)</f>
        <v>2016</v>
      </c>
      <c r="Q214" s="176">
        <f t="shared" si="31"/>
        <v>0</v>
      </c>
      <c r="R214" s="176">
        <f t="shared" si="35"/>
        <v>0</v>
      </c>
      <c r="S214" s="177">
        <f t="shared" si="30"/>
        <v>0</v>
      </c>
      <c r="T214" s="190" t="s">
        <v>285</v>
      </c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</row>
    <row r="215" spans="1:49" s="17" customFormat="1" ht="15" customHeight="1">
      <c r="A215" s="165"/>
      <c r="B215" s="250"/>
      <c r="C215" s="167"/>
      <c r="D215" s="244"/>
      <c r="E215" s="275"/>
      <c r="F215" s="277"/>
      <c r="G215" s="169"/>
      <c r="H215" s="245"/>
      <c r="I215" s="196"/>
      <c r="J215" s="201">
        <v>2.26</v>
      </c>
      <c r="K215" s="173">
        <v>4</v>
      </c>
      <c r="L215" s="173">
        <v>0</v>
      </c>
      <c r="M215" s="173">
        <v>4</v>
      </c>
      <c r="N215" s="246"/>
      <c r="O215" s="175"/>
      <c r="P215" s="175"/>
      <c r="Q215" s="176">
        <f t="shared" si="31"/>
        <v>831679.9999999999</v>
      </c>
      <c r="R215" s="176">
        <f t="shared" si="35"/>
        <v>0</v>
      </c>
      <c r="S215" s="177">
        <f t="shared" si="30"/>
        <v>831679.9999999999</v>
      </c>
      <c r="T215" s="190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</row>
    <row r="216" spans="1:49" s="17" customFormat="1" ht="15" customHeight="1">
      <c r="A216" s="165">
        <v>115</v>
      </c>
      <c r="B216" s="250" t="s">
        <v>256</v>
      </c>
      <c r="C216" s="167"/>
      <c r="D216" s="244" t="s">
        <v>136</v>
      </c>
      <c r="E216" s="275" t="s">
        <v>20</v>
      </c>
      <c r="F216" s="277" t="s">
        <v>135</v>
      </c>
      <c r="G216" s="169" t="s">
        <v>151</v>
      </c>
      <c r="H216" s="221" t="s">
        <v>81</v>
      </c>
      <c r="I216" s="196">
        <v>4</v>
      </c>
      <c r="J216" s="201">
        <v>2.46</v>
      </c>
      <c r="K216" s="173">
        <v>0</v>
      </c>
      <c r="L216" s="173">
        <v>0</v>
      </c>
      <c r="M216" s="173">
        <v>0</v>
      </c>
      <c r="N216" s="246" t="s">
        <v>105</v>
      </c>
      <c r="O216" s="175">
        <f>MONTH(N216)</f>
        <v>5</v>
      </c>
      <c r="P216" s="175">
        <f>YEAR(N216)</f>
        <v>2016</v>
      </c>
      <c r="Q216" s="176">
        <f t="shared" si="31"/>
        <v>0</v>
      </c>
      <c r="R216" s="176">
        <f t="shared" si="35"/>
        <v>0</v>
      </c>
      <c r="S216" s="177">
        <f t="shared" si="30"/>
        <v>0</v>
      </c>
      <c r="T216" s="190" t="s">
        <v>285</v>
      </c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</row>
    <row r="217" spans="1:49" s="17" customFormat="1" ht="15" customHeight="1">
      <c r="A217" s="165"/>
      <c r="B217" s="250"/>
      <c r="C217" s="167"/>
      <c r="D217" s="244"/>
      <c r="E217" s="275"/>
      <c r="F217" s="277"/>
      <c r="G217" s="169"/>
      <c r="H217" s="221"/>
      <c r="I217" s="196"/>
      <c r="J217" s="201">
        <v>2.26</v>
      </c>
      <c r="K217" s="173">
        <v>4</v>
      </c>
      <c r="L217" s="173">
        <v>0</v>
      </c>
      <c r="M217" s="173">
        <v>4</v>
      </c>
      <c r="N217" s="246"/>
      <c r="O217" s="175"/>
      <c r="P217" s="175"/>
      <c r="Q217" s="176">
        <f t="shared" si="31"/>
        <v>831679.9999999999</v>
      </c>
      <c r="R217" s="176">
        <f t="shared" si="35"/>
        <v>0</v>
      </c>
      <c r="S217" s="177">
        <f t="shared" si="30"/>
        <v>831679.9999999999</v>
      </c>
      <c r="T217" s="190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</row>
    <row r="218" spans="1:49" s="153" customFormat="1" ht="15" customHeight="1">
      <c r="A218" s="347"/>
      <c r="B218" s="436"/>
      <c r="C218" s="368"/>
      <c r="D218" s="411"/>
      <c r="E218" s="348"/>
      <c r="F218" s="349"/>
      <c r="G218" s="364"/>
      <c r="H218" s="408"/>
      <c r="I218" s="363"/>
      <c r="J218" s="365"/>
      <c r="K218" s="352"/>
      <c r="L218" s="352"/>
      <c r="M218" s="352"/>
      <c r="N218" s="413"/>
      <c r="O218" s="353"/>
      <c r="P218" s="353"/>
      <c r="Q218" s="354">
        <f>SUM(Q214:Q217)</f>
        <v>1663359.9999999998</v>
      </c>
      <c r="R218" s="354">
        <f>SUM(R214:R217)</f>
        <v>0</v>
      </c>
      <c r="S218" s="354">
        <f>SUM(S214:S217)</f>
        <v>1663359.9999999998</v>
      </c>
      <c r="T218" s="362"/>
      <c r="U218" s="346"/>
      <c r="V218" s="346"/>
      <c r="W218" s="346"/>
      <c r="X218" s="346"/>
      <c r="Y218" s="346"/>
      <c r="Z218" s="346"/>
      <c r="AA218" s="346"/>
      <c r="AB218" s="346"/>
      <c r="AC218" s="346"/>
      <c r="AD218" s="346"/>
      <c r="AE218" s="346"/>
      <c r="AF218" s="346"/>
      <c r="AG218" s="346"/>
      <c r="AH218" s="346"/>
      <c r="AI218" s="346"/>
      <c r="AJ218" s="346"/>
      <c r="AK218" s="346"/>
      <c r="AL218" s="346"/>
      <c r="AM218" s="346"/>
      <c r="AN218" s="346"/>
      <c r="AO218" s="346"/>
      <c r="AP218" s="346"/>
      <c r="AQ218" s="346"/>
      <c r="AR218" s="346"/>
      <c r="AS218" s="346"/>
      <c r="AT218" s="346"/>
      <c r="AU218" s="346"/>
      <c r="AV218" s="346"/>
      <c r="AW218" s="346"/>
    </row>
    <row r="219" spans="1:49" s="17" customFormat="1" ht="15" customHeight="1">
      <c r="A219" s="165">
        <v>116</v>
      </c>
      <c r="B219" s="250" t="s">
        <v>244</v>
      </c>
      <c r="C219" s="167"/>
      <c r="D219" s="244" t="s">
        <v>108</v>
      </c>
      <c r="E219" s="275" t="s">
        <v>20</v>
      </c>
      <c r="F219" s="277" t="s">
        <v>135</v>
      </c>
      <c r="G219" s="169" t="s">
        <v>152</v>
      </c>
      <c r="H219" s="221" t="s">
        <v>81</v>
      </c>
      <c r="I219" s="196">
        <v>4</v>
      </c>
      <c r="J219" s="201">
        <v>2.46</v>
      </c>
      <c r="K219" s="173">
        <v>0</v>
      </c>
      <c r="L219" s="173">
        <v>0</v>
      </c>
      <c r="M219" s="173">
        <v>0</v>
      </c>
      <c r="N219" s="246" t="s">
        <v>105</v>
      </c>
      <c r="O219" s="175">
        <f aca="true" t="shared" si="40" ref="O219:O224">MONTH(N219)</f>
        <v>5</v>
      </c>
      <c r="P219" s="175">
        <f aca="true" t="shared" si="41" ref="P219:P224">YEAR(N219)</f>
        <v>2016</v>
      </c>
      <c r="Q219" s="176">
        <f t="shared" si="31"/>
        <v>0</v>
      </c>
      <c r="R219" s="176">
        <f t="shared" si="35"/>
        <v>0</v>
      </c>
      <c r="S219" s="177">
        <f t="shared" si="30"/>
        <v>0</v>
      </c>
      <c r="T219" s="202" t="s">
        <v>276</v>
      </c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</row>
    <row r="220" spans="1:49" s="17" customFormat="1" ht="15" customHeight="1">
      <c r="A220" s="165"/>
      <c r="B220" s="250"/>
      <c r="C220" s="167"/>
      <c r="D220" s="244"/>
      <c r="E220" s="275"/>
      <c r="F220" s="277"/>
      <c r="G220" s="169"/>
      <c r="H220" s="221"/>
      <c r="I220" s="196"/>
      <c r="J220" s="201">
        <v>2.26</v>
      </c>
      <c r="K220" s="173">
        <v>4</v>
      </c>
      <c r="L220" s="173">
        <v>0</v>
      </c>
      <c r="M220" s="173">
        <v>4</v>
      </c>
      <c r="N220" s="246"/>
      <c r="O220" s="175"/>
      <c r="P220" s="175"/>
      <c r="Q220" s="176">
        <f t="shared" si="31"/>
        <v>831679.9999999999</v>
      </c>
      <c r="R220" s="176">
        <f t="shared" si="35"/>
        <v>0</v>
      </c>
      <c r="S220" s="177">
        <f t="shared" si="30"/>
        <v>831679.9999999999</v>
      </c>
      <c r="T220" s="202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</row>
    <row r="221" spans="1:49" s="17" customFormat="1" ht="15" customHeight="1">
      <c r="A221" s="165">
        <v>117</v>
      </c>
      <c r="B221" s="166" t="s">
        <v>245</v>
      </c>
      <c r="C221" s="167"/>
      <c r="D221" s="168" t="s">
        <v>26</v>
      </c>
      <c r="E221" s="275" t="s">
        <v>20</v>
      </c>
      <c r="F221" s="277" t="s">
        <v>135</v>
      </c>
      <c r="G221" s="169" t="s">
        <v>151</v>
      </c>
      <c r="H221" s="221" t="s">
        <v>81</v>
      </c>
      <c r="I221" s="196">
        <v>3</v>
      </c>
      <c r="J221" s="171">
        <v>2.26</v>
      </c>
      <c r="K221" s="173">
        <v>4</v>
      </c>
      <c r="L221" s="173">
        <v>8</v>
      </c>
      <c r="M221" s="173">
        <v>12</v>
      </c>
      <c r="N221" s="246" t="s">
        <v>11</v>
      </c>
      <c r="O221" s="175">
        <f t="shared" si="40"/>
        <v>3</v>
      </c>
      <c r="P221" s="175">
        <f t="shared" si="41"/>
        <v>2015</v>
      </c>
      <c r="Q221" s="176">
        <f t="shared" si="31"/>
        <v>831679.9999999999</v>
      </c>
      <c r="R221" s="176">
        <f t="shared" si="35"/>
        <v>578560</v>
      </c>
      <c r="S221" s="177">
        <f t="shared" si="30"/>
        <v>1410240</v>
      </c>
      <c r="T221" s="223" t="s">
        <v>276</v>
      </c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</row>
    <row r="222" spans="1:49" s="17" customFormat="1" ht="15" customHeight="1">
      <c r="A222" s="165">
        <v>118</v>
      </c>
      <c r="B222" s="166" t="s">
        <v>246</v>
      </c>
      <c r="C222" s="167"/>
      <c r="D222" s="168">
        <v>30807</v>
      </c>
      <c r="E222" s="275" t="s">
        <v>20</v>
      </c>
      <c r="F222" s="276" t="s">
        <v>304</v>
      </c>
      <c r="G222" s="169" t="s">
        <v>154</v>
      </c>
      <c r="H222" s="221" t="s">
        <v>7</v>
      </c>
      <c r="I222" s="171">
        <v>7</v>
      </c>
      <c r="J222" s="172">
        <v>2.43</v>
      </c>
      <c r="K222" s="173">
        <v>0</v>
      </c>
      <c r="L222" s="173">
        <v>0</v>
      </c>
      <c r="M222" s="173">
        <v>0</v>
      </c>
      <c r="N222" s="174" t="s">
        <v>260</v>
      </c>
      <c r="O222" s="175">
        <f t="shared" si="40"/>
        <v>10</v>
      </c>
      <c r="P222" s="175">
        <f t="shared" si="41"/>
        <v>2016</v>
      </c>
      <c r="Q222" s="176">
        <f t="shared" si="31"/>
        <v>0</v>
      </c>
      <c r="R222" s="176">
        <f t="shared" si="35"/>
        <v>0</v>
      </c>
      <c r="S222" s="177">
        <f t="shared" si="30"/>
        <v>0</v>
      </c>
      <c r="T222" s="190" t="s">
        <v>276</v>
      </c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</row>
    <row r="223" spans="1:49" s="17" customFormat="1" ht="15" customHeight="1">
      <c r="A223" s="165"/>
      <c r="B223" s="166"/>
      <c r="C223" s="167"/>
      <c r="D223" s="168"/>
      <c r="E223" s="275"/>
      <c r="F223" s="276"/>
      <c r="G223" s="169"/>
      <c r="H223" s="221"/>
      <c r="I223" s="171"/>
      <c r="J223" s="172">
        <v>2.25</v>
      </c>
      <c r="K223" s="173">
        <v>4</v>
      </c>
      <c r="L223" s="173">
        <v>5</v>
      </c>
      <c r="M223" s="173">
        <v>9</v>
      </c>
      <c r="N223" s="174"/>
      <c r="O223" s="175"/>
      <c r="P223" s="175"/>
      <c r="Q223" s="176">
        <f t="shared" si="31"/>
        <v>828000</v>
      </c>
      <c r="R223" s="176">
        <f t="shared" si="35"/>
        <v>360000</v>
      </c>
      <c r="S223" s="177">
        <f t="shared" si="30"/>
        <v>1188000</v>
      </c>
      <c r="T223" s="190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</row>
    <row r="224" spans="1:49" s="17" customFormat="1" ht="15" customHeight="1">
      <c r="A224" s="165">
        <v>119</v>
      </c>
      <c r="B224" s="269" t="s">
        <v>257</v>
      </c>
      <c r="C224" s="167"/>
      <c r="D224" s="264" t="s">
        <v>137</v>
      </c>
      <c r="E224" s="275" t="s">
        <v>20</v>
      </c>
      <c r="F224" s="286" t="s">
        <v>263</v>
      </c>
      <c r="G224" s="226" t="s">
        <v>146</v>
      </c>
      <c r="H224" s="170" t="s">
        <v>147</v>
      </c>
      <c r="I224" s="171">
        <v>3</v>
      </c>
      <c r="J224" s="172">
        <v>2.26</v>
      </c>
      <c r="K224" s="173">
        <v>4</v>
      </c>
      <c r="L224" s="173">
        <v>8</v>
      </c>
      <c r="M224" s="173">
        <v>12</v>
      </c>
      <c r="N224" s="222" t="s">
        <v>134</v>
      </c>
      <c r="O224" s="175">
        <f t="shared" si="40"/>
        <v>1</v>
      </c>
      <c r="P224" s="175">
        <f t="shared" si="41"/>
        <v>2015</v>
      </c>
      <c r="Q224" s="176">
        <f t="shared" si="31"/>
        <v>831679.9999999999</v>
      </c>
      <c r="R224" s="176">
        <f t="shared" si="35"/>
        <v>578560</v>
      </c>
      <c r="S224" s="177">
        <f t="shared" si="30"/>
        <v>1410240</v>
      </c>
      <c r="T224" s="190" t="s">
        <v>276</v>
      </c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</row>
    <row r="225" spans="1:49" s="153" customFormat="1" ht="15" customHeight="1">
      <c r="A225" s="347"/>
      <c r="B225" s="439"/>
      <c r="C225" s="368"/>
      <c r="D225" s="440"/>
      <c r="E225" s="348"/>
      <c r="F225" s="441"/>
      <c r="G225" s="442"/>
      <c r="H225" s="443"/>
      <c r="I225" s="373"/>
      <c r="J225" s="351"/>
      <c r="K225" s="352"/>
      <c r="L225" s="352"/>
      <c r="M225" s="352"/>
      <c r="N225" s="409"/>
      <c r="O225" s="353"/>
      <c r="P225" s="353"/>
      <c r="Q225" s="354">
        <f>SUM(Q219:Q224)</f>
        <v>3323040</v>
      </c>
      <c r="R225" s="354">
        <f>SUM(R219:R224)</f>
        <v>1517120</v>
      </c>
      <c r="S225" s="354">
        <f>SUM(S219:S224)</f>
        <v>4840160</v>
      </c>
      <c r="T225" s="362"/>
      <c r="U225" s="346"/>
      <c r="V225" s="346"/>
      <c r="W225" s="346"/>
      <c r="X225" s="346"/>
      <c r="Y225" s="346"/>
      <c r="Z225" s="346"/>
      <c r="AA225" s="346"/>
      <c r="AB225" s="346"/>
      <c r="AC225" s="346"/>
      <c r="AD225" s="346"/>
      <c r="AE225" s="346"/>
      <c r="AF225" s="346"/>
      <c r="AG225" s="346"/>
      <c r="AH225" s="346"/>
      <c r="AI225" s="346"/>
      <c r="AJ225" s="346"/>
      <c r="AK225" s="346"/>
      <c r="AL225" s="346"/>
      <c r="AM225" s="346"/>
      <c r="AN225" s="346"/>
      <c r="AO225" s="346"/>
      <c r="AP225" s="346"/>
      <c r="AQ225" s="346"/>
      <c r="AR225" s="346"/>
      <c r="AS225" s="346"/>
      <c r="AT225" s="346"/>
      <c r="AU225" s="346"/>
      <c r="AV225" s="346"/>
      <c r="AW225" s="346"/>
    </row>
    <row r="226" spans="1:49" s="17" customFormat="1" ht="15" customHeight="1">
      <c r="A226" s="165">
        <v>120</v>
      </c>
      <c r="B226" s="250" t="s">
        <v>247</v>
      </c>
      <c r="C226" s="167"/>
      <c r="D226" s="244">
        <v>32458</v>
      </c>
      <c r="E226" s="275" t="s">
        <v>20</v>
      </c>
      <c r="F226" s="277" t="s">
        <v>135</v>
      </c>
      <c r="G226" s="169" t="s">
        <v>151</v>
      </c>
      <c r="H226" s="221" t="s">
        <v>81</v>
      </c>
      <c r="I226" s="196">
        <v>4</v>
      </c>
      <c r="J226" s="201">
        <v>2.46</v>
      </c>
      <c r="K226" s="173">
        <v>0</v>
      </c>
      <c r="L226" s="173">
        <v>0</v>
      </c>
      <c r="M226" s="173">
        <v>0</v>
      </c>
      <c r="N226" s="246" t="s">
        <v>105</v>
      </c>
      <c r="O226" s="175">
        <f>MONTH(N226)</f>
        <v>5</v>
      </c>
      <c r="P226" s="175">
        <f>YEAR(N226)</f>
        <v>2016</v>
      </c>
      <c r="Q226" s="176">
        <f t="shared" si="31"/>
        <v>0</v>
      </c>
      <c r="R226" s="176">
        <f t="shared" si="35"/>
        <v>0</v>
      </c>
      <c r="S226" s="177">
        <f t="shared" si="30"/>
        <v>0</v>
      </c>
      <c r="T226" s="202" t="s">
        <v>277</v>
      </c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</row>
    <row r="227" spans="1:49" s="17" customFormat="1" ht="15" customHeight="1">
      <c r="A227" s="165"/>
      <c r="B227" s="250"/>
      <c r="C227" s="167"/>
      <c r="D227" s="244"/>
      <c r="E227" s="275"/>
      <c r="F227" s="277"/>
      <c r="G227" s="169"/>
      <c r="H227" s="221"/>
      <c r="I227" s="196"/>
      <c r="J227" s="201">
        <v>2.26</v>
      </c>
      <c r="K227" s="173">
        <v>4</v>
      </c>
      <c r="L227" s="173">
        <v>0</v>
      </c>
      <c r="M227" s="173">
        <v>4</v>
      </c>
      <c r="N227" s="246"/>
      <c r="O227" s="175"/>
      <c r="P227" s="175"/>
      <c r="Q227" s="176">
        <f t="shared" si="31"/>
        <v>831679.9999999999</v>
      </c>
      <c r="R227" s="176">
        <f t="shared" si="35"/>
        <v>0</v>
      </c>
      <c r="S227" s="177">
        <f t="shared" si="30"/>
        <v>831679.9999999999</v>
      </c>
      <c r="T227" s="202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</row>
    <row r="228" spans="1:49" s="17" customFormat="1" ht="15" customHeight="1">
      <c r="A228" s="165">
        <v>121</v>
      </c>
      <c r="B228" s="250" t="s">
        <v>248</v>
      </c>
      <c r="C228" s="167"/>
      <c r="D228" s="244">
        <v>31323</v>
      </c>
      <c r="E228" s="275" t="s">
        <v>20</v>
      </c>
      <c r="F228" s="277" t="s">
        <v>314</v>
      </c>
      <c r="G228" s="169" t="s">
        <v>155</v>
      </c>
      <c r="H228" s="245" t="s">
        <v>80</v>
      </c>
      <c r="I228" s="196">
        <v>4</v>
      </c>
      <c r="J228" s="201">
        <v>2.46</v>
      </c>
      <c r="K228" s="173">
        <v>0</v>
      </c>
      <c r="L228" s="173">
        <v>0</v>
      </c>
      <c r="M228" s="173">
        <v>0</v>
      </c>
      <c r="N228" s="246" t="s">
        <v>105</v>
      </c>
      <c r="O228" s="175">
        <f>MONTH(N228)</f>
        <v>5</v>
      </c>
      <c r="P228" s="175">
        <f>YEAR(N228)</f>
        <v>2016</v>
      </c>
      <c r="Q228" s="176">
        <f t="shared" si="31"/>
        <v>0</v>
      </c>
      <c r="R228" s="176">
        <f t="shared" si="35"/>
        <v>0</v>
      </c>
      <c r="S228" s="177">
        <f t="shared" si="30"/>
        <v>0</v>
      </c>
      <c r="T228" s="202" t="s">
        <v>277</v>
      </c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</row>
    <row r="229" spans="1:49" s="17" customFormat="1" ht="15" customHeight="1">
      <c r="A229" s="165"/>
      <c r="B229" s="250"/>
      <c r="C229" s="167"/>
      <c r="D229" s="244"/>
      <c r="E229" s="275"/>
      <c r="F229" s="277"/>
      <c r="G229" s="169"/>
      <c r="H229" s="245"/>
      <c r="I229" s="196"/>
      <c r="J229" s="201">
        <v>2.26</v>
      </c>
      <c r="K229" s="173">
        <v>4</v>
      </c>
      <c r="L229" s="173">
        <v>0</v>
      </c>
      <c r="M229" s="173">
        <v>4</v>
      </c>
      <c r="N229" s="246"/>
      <c r="O229" s="175"/>
      <c r="P229" s="175"/>
      <c r="Q229" s="176">
        <f t="shared" si="31"/>
        <v>831679.9999999999</v>
      </c>
      <c r="R229" s="176">
        <f t="shared" si="35"/>
        <v>0</v>
      </c>
      <c r="S229" s="177">
        <f t="shared" si="30"/>
        <v>831679.9999999999</v>
      </c>
      <c r="T229" s="202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  <c r="AU229" s="158"/>
      <c r="AV229" s="158"/>
      <c r="AW229" s="158"/>
    </row>
    <row r="230" spans="1:49" s="153" customFormat="1" ht="15" customHeight="1">
      <c r="A230" s="165">
        <v>122</v>
      </c>
      <c r="B230" s="224" t="s">
        <v>249</v>
      </c>
      <c r="C230" s="167"/>
      <c r="D230" s="255" t="s">
        <v>49</v>
      </c>
      <c r="E230" s="278" t="s">
        <v>20</v>
      </c>
      <c r="F230" s="276" t="s">
        <v>304</v>
      </c>
      <c r="G230" s="169" t="s">
        <v>146</v>
      </c>
      <c r="H230" s="192" t="s">
        <v>147</v>
      </c>
      <c r="I230" s="196">
        <v>2</v>
      </c>
      <c r="J230" s="195">
        <v>2.06</v>
      </c>
      <c r="K230" s="173">
        <v>0</v>
      </c>
      <c r="L230" s="173">
        <v>7</v>
      </c>
      <c r="M230" s="173">
        <v>7</v>
      </c>
      <c r="N230" s="174" t="s">
        <v>22</v>
      </c>
      <c r="O230" s="175">
        <f>MONTH(N230)</f>
        <v>6</v>
      </c>
      <c r="P230" s="175">
        <f>YEAR(N230)</f>
        <v>2016</v>
      </c>
      <c r="Q230" s="176">
        <f t="shared" si="31"/>
        <v>0</v>
      </c>
      <c r="R230" s="176"/>
      <c r="S230" s="177">
        <f t="shared" si="30"/>
        <v>0</v>
      </c>
      <c r="T230" s="190" t="s">
        <v>277</v>
      </c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  <c r="AV230" s="158"/>
      <c r="AW230" s="158"/>
    </row>
    <row r="231" spans="1:49" s="153" customFormat="1" ht="15" customHeight="1">
      <c r="A231" s="165"/>
      <c r="B231" s="224"/>
      <c r="C231" s="167"/>
      <c r="D231" s="255"/>
      <c r="E231" s="278"/>
      <c r="F231" s="276"/>
      <c r="G231" s="169"/>
      <c r="H231" s="192"/>
      <c r="I231" s="196"/>
      <c r="J231" s="195">
        <f>J230-0.2</f>
        <v>1.86</v>
      </c>
      <c r="K231" s="173">
        <v>4</v>
      </c>
      <c r="L231" s="173">
        <v>1</v>
      </c>
      <c r="M231" s="173">
        <v>5</v>
      </c>
      <c r="N231" s="174"/>
      <c r="O231" s="175"/>
      <c r="P231" s="175"/>
      <c r="Q231" s="176">
        <f t="shared" si="31"/>
        <v>684480</v>
      </c>
      <c r="R231" s="176">
        <f>IF((J231*1150000+J231*1150000*0.08)&gt;J231*1210000,(J231*1150000+J231*1150000*0.08)-J231*1210000)*L231</f>
        <v>59520</v>
      </c>
      <c r="S231" s="177">
        <f t="shared" si="30"/>
        <v>744000</v>
      </c>
      <c r="T231" s="190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8"/>
      <c r="AV231" s="158"/>
      <c r="AW231" s="158"/>
    </row>
    <row r="232" spans="1:49" s="153" customFormat="1" ht="15" customHeight="1">
      <c r="A232" s="347"/>
      <c r="B232" s="444"/>
      <c r="C232" s="368"/>
      <c r="D232" s="445"/>
      <c r="E232" s="358"/>
      <c r="F232" s="371"/>
      <c r="G232" s="364"/>
      <c r="H232" s="423"/>
      <c r="I232" s="363"/>
      <c r="J232" s="421"/>
      <c r="K232" s="352"/>
      <c r="L232" s="352"/>
      <c r="M232" s="352"/>
      <c r="N232" s="374"/>
      <c r="O232" s="353"/>
      <c r="P232" s="353"/>
      <c r="Q232" s="354">
        <f>SUM(Q226:Q231)</f>
        <v>2347840</v>
      </c>
      <c r="R232" s="354">
        <f>SUM(R226:R231)</f>
        <v>59520</v>
      </c>
      <c r="S232" s="354">
        <f>SUM(S226:S231)</f>
        <v>2407360</v>
      </c>
      <c r="T232" s="362"/>
      <c r="U232" s="346"/>
      <c r="V232" s="346"/>
      <c r="W232" s="346"/>
      <c r="X232" s="346"/>
      <c r="Y232" s="346"/>
      <c r="Z232" s="346"/>
      <c r="AA232" s="346"/>
      <c r="AB232" s="346"/>
      <c r="AC232" s="346"/>
      <c r="AD232" s="346"/>
      <c r="AE232" s="346"/>
      <c r="AF232" s="346"/>
      <c r="AG232" s="346"/>
      <c r="AH232" s="346"/>
      <c r="AI232" s="346"/>
      <c r="AJ232" s="346"/>
      <c r="AK232" s="346"/>
      <c r="AL232" s="346"/>
      <c r="AM232" s="346"/>
      <c r="AN232" s="346"/>
      <c r="AO232" s="346"/>
      <c r="AP232" s="346"/>
      <c r="AQ232" s="346"/>
      <c r="AR232" s="346"/>
      <c r="AS232" s="346"/>
      <c r="AT232" s="346"/>
      <c r="AU232" s="346"/>
      <c r="AV232" s="346"/>
      <c r="AW232" s="346"/>
    </row>
    <row r="233" spans="1:49" s="17" customFormat="1" ht="15" customHeight="1">
      <c r="A233" s="165">
        <v>123</v>
      </c>
      <c r="B233" s="166" t="s">
        <v>184</v>
      </c>
      <c r="C233" s="167"/>
      <c r="D233" s="168">
        <v>29678</v>
      </c>
      <c r="E233" s="275" t="s">
        <v>20</v>
      </c>
      <c r="F233" s="276" t="s">
        <v>304</v>
      </c>
      <c r="G233" s="169" t="s">
        <v>146</v>
      </c>
      <c r="H233" s="221" t="s">
        <v>147</v>
      </c>
      <c r="I233" s="196">
        <v>3</v>
      </c>
      <c r="J233" s="196">
        <v>2.26</v>
      </c>
      <c r="K233" s="173">
        <v>4</v>
      </c>
      <c r="L233" s="173">
        <v>8</v>
      </c>
      <c r="M233" s="173">
        <v>12</v>
      </c>
      <c r="N233" s="222" t="s">
        <v>110</v>
      </c>
      <c r="O233" s="175">
        <f>MONTH(N233)</f>
        <v>8</v>
      </c>
      <c r="P233" s="175">
        <f>YEAR(N233)</f>
        <v>2015</v>
      </c>
      <c r="Q233" s="176">
        <f t="shared" si="31"/>
        <v>831679.9999999999</v>
      </c>
      <c r="R233" s="176">
        <f>IF((J233*1150000+J233*1150000*0.08)&gt;J233*1210000,(J233*1150000+J233*1150000*0.08)-J233*1210000)*L233</f>
        <v>578560</v>
      </c>
      <c r="S233" s="177">
        <f t="shared" si="30"/>
        <v>1410240</v>
      </c>
      <c r="T233" s="223" t="s">
        <v>280</v>
      </c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</row>
    <row r="234" spans="1:49" s="153" customFormat="1" ht="15" customHeight="1">
      <c r="A234" s="165">
        <v>124</v>
      </c>
      <c r="B234" s="224" t="s">
        <v>253</v>
      </c>
      <c r="C234" s="167"/>
      <c r="D234" s="167" t="s">
        <v>117</v>
      </c>
      <c r="E234" s="275" t="s">
        <v>20</v>
      </c>
      <c r="F234" s="276" t="s">
        <v>319</v>
      </c>
      <c r="G234" s="169" t="s">
        <v>154</v>
      </c>
      <c r="H234" s="192" t="s">
        <v>7</v>
      </c>
      <c r="I234" s="196">
        <v>5</v>
      </c>
      <c r="J234" s="195">
        <v>2.25</v>
      </c>
      <c r="K234" s="173">
        <v>0</v>
      </c>
      <c r="L234" s="173">
        <v>6</v>
      </c>
      <c r="M234" s="173">
        <v>6</v>
      </c>
      <c r="N234" s="174" t="s">
        <v>259</v>
      </c>
      <c r="O234" s="175">
        <f>MONTH(N234)</f>
        <v>7</v>
      </c>
      <c r="P234" s="175">
        <f>YEAR(N234)</f>
        <v>2016</v>
      </c>
      <c r="Q234" s="176">
        <f t="shared" si="31"/>
        <v>0</v>
      </c>
      <c r="R234" s="176"/>
      <c r="S234" s="177">
        <f t="shared" si="30"/>
        <v>0</v>
      </c>
      <c r="T234" s="190" t="s">
        <v>280</v>
      </c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58"/>
      <c r="AT234" s="158"/>
      <c r="AU234" s="158"/>
      <c r="AV234" s="158"/>
      <c r="AW234" s="158"/>
    </row>
    <row r="235" spans="1:49" s="153" customFormat="1" ht="15" customHeight="1">
      <c r="A235" s="165"/>
      <c r="B235" s="224"/>
      <c r="C235" s="167"/>
      <c r="D235" s="167"/>
      <c r="E235" s="275"/>
      <c r="F235" s="276"/>
      <c r="G235" s="169"/>
      <c r="H235" s="192"/>
      <c r="I235" s="196"/>
      <c r="J235" s="195">
        <f>J234-0.2</f>
        <v>2.05</v>
      </c>
      <c r="K235" s="173">
        <v>4</v>
      </c>
      <c r="L235" s="173">
        <v>2</v>
      </c>
      <c r="M235" s="173">
        <v>6</v>
      </c>
      <c r="N235" s="174"/>
      <c r="O235" s="175"/>
      <c r="P235" s="175"/>
      <c r="Q235" s="176">
        <f t="shared" si="31"/>
        <v>754399.9999999999</v>
      </c>
      <c r="R235" s="176">
        <f aca="true" t="shared" si="42" ref="R235:R243">IF((J235*1150000+J235*1150000*0.08)&gt;J235*1210000,(J235*1150000+J235*1150000*0.08)-J235*1210000)*L235</f>
        <v>131200</v>
      </c>
      <c r="S235" s="177">
        <f t="shared" si="30"/>
        <v>885599.9999999999</v>
      </c>
      <c r="T235" s="190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158"/>
      <c r="AS235" s="158"/>
      <c r="AT235" s="158"/>
      <c r="AU235" s="158"/>
      <c r="AV235" s="158"/>
      <c r="AW235" s="158"/>
    </row>
    <row r="236" spans="1:49" s="17" customFormat="1" ht="15" customHeight="1">
      <c r="A236" s="165">
        <v>125</v>
      </c>
      <c r="B236" s="250" t="s">
        <v>254</v>
      </c>
      <c r="C236" s="167"/>
      <c r="D236" s="244" t="s">
        <v>118</v>
      </c>
      <c r="E236" s="275" t="s">
        <v>20</v>
      </c>
      <c r="F236" s="284" t="s">
        <v>318</v>
      </c>
      <c r="G236" s="169" t="s">
        <v>155</v>
      </c>
      <c r="H236" s="245" t="s">
        <v>80</v>
      </c>
      <c r="I236" s="196">
        <v>4</v>
      </c>
      <c r="J236" s="201">
        <v>2.46</v>
      </c>
      <c r="K236" s="173">
        <v>0</v>
      </c>
      <c r="L236" s="173">
        <v>0</v>
      </c>
      <c r="M236" s="173">
        <v>0</v>
      </c>
      <c r="N236" s="246" t="s">
        <v>105</v>
      </c>
      <c r="O236" s="175">
        <f>MONTH(N236)</f>
        <v>5</v>
      </c>
      <c r="P236" s="175">
        <f>YEAR(N236)</f>
        <v>2016</v>
      </c>
      <c r="Q236" s="176">
        <f t="shared" si="31"/>
        <v>0</v>
      </c>
      <c r="R236" s="176">
        <f t="shared" si="42"/>
        <v>0</v>
      </c>
      <c r="S236" s="177">
        <f t="shared" si="30"/>
        <v>0</v>
      </c>
      <c r="T236" s="202" t="s">
        <v>280</v>
      </c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  <c r="AV236" s="158"/>
      <c r="AW236" s="158"/>
    </row>
    <row r="237" spans="1:49" s="17" customFormat="1" ht="15" customHeight="1">
      <c r="A237" s="165"/>
      <c r="B237" s="250"/>
      <c r="C237" s="167"/>
      <c r="D237" s="244"/>
      <c r="E237" s="275"/>
      <c r="F237" s="284"/>
      <c r="G237" s="169"/>
      <c r="H237" s="245"/>
      <c r="I237" s="196"/>
      <c r="J237" s="201">
        <v>2.26</v>
      </c>
      <c r="K237" s="173">
        <v>4</v>
      </c>
      <c r="L237" s="173">
        <v>0</v>
      </c>
      <c r="M237" s="173">
        <v>4</v>
      </c>
      <c r="N237" s="246"/>
      <c r="O237" s="175"/>
      <c r="P237" s="175"/>
      <c r="Q237" s="176">
        <f t="shared" si="31"/>
        <v>831679.9999999999</v>
      </c>
      <c r="R237" s="176">
        <f t="shared" si="42"/>
        <v>0</v>
      </c>
      <c r="S237" s="177">
        <f t="shared" si="30"/>
        <v>831679.9999999999</v>
      </c>
      <c r="T237" s="202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  <c r="AU237" s="158"/>
      <c r="AV237" s="158"/>
      <c r="AW237" s="158"/>
    </row>
    <row r="238" spans="1:49" s="17" customFormat="1" ht="15" customHeight="1">
      <c r="A238" s="165">
        <v>126</v>
      </c>
      <c r="B238" s="166" t="s">
        <v>255</v>
      </c>
      <c r="C238" s="167"/>
      <c r="D238" s="168" t="s">
        <v>79</v>
      </c>
      <c r="E238" s="275" t="s">
        <v>20</v>
      </c>
      <c r="F238" s="277" t="s">
        <v>135</v>
      </c>
      <c r="G238" s="169" t="s">
        <v>152</v>
      </c>
      <c r="H238" s="221" t="s">
        <v>81</v>
      </c>
      <c r="I238" s="196">
        <v>4</v>
      </c>
      <c r="J238" s="171">
        <v>2.46</v>
      </c>
      <c r="K238" s="173">
        <v>0</v>
      </c>
      <c r="L238" s="173">
        <v>0</v>
      </c>
      <c r="M238" s="173">
        <v>0</v>
      </c>
      <c r="N238" s="246" t="s">
        <v>22</v>
      </c>
      <c r="O238" s="175">
        <f>MONTH(N238)</f>
        <v>6</v>
      </c>
      <c r="P238" s="175">
        <f>YEAR(N238)</f>
        <v>2016</v>
      </c>
      <c r="Q238" s="176">
        <f t="shared" si="31"/>
        <v>0</v>
      </c>
      <c r="R238" s="176">
        <f t="shared" si="42"/>
        <v>0</v>
      </c>
      <c r="S238" s="177">
        <f t="shared" si="30"/>
        <v>0</v>
      </c>
      <c r="T238" s="223" t="s">
        <v>280</v>
      </c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  <c r="AU238" s="158"/>
      <c r="AV238" s="158"/>
      <c r="AW238" s="158"/>
    </row>
    <row r="239" spans="1:49" s="17" customFormat="1" ht="15" customHeight="1">
      <c r="A239" s="165"/>
      <c r="B239" s="166"/>
      <c r="C239" s="167"/>
      <c r="D239" s="168"/>
      <c r="E239" s="275"/>
      <c r="F239" s="277"/>
      <c r="G239" s="169"/>
      <c r="H239" s="221"/>
      <c r="I239" s="196"/>
      <c r="J239" s="171">
        <v>2.26</v>
      </c>
      <c r="K239" s="173">
        <v>4</v>
      </c>
      <c r="L239" s="173">
        <v>1</v>
      </c>
      <c r="M239" s="173">
        <v>5</v>
      </c>
      <c r="N239" s="246"/>
      <c r="O239" s="175"/>
      <c r="P239" s="175"/>
      <c r="Q239" s="176">
        <f t="shared" si="31"/>
        <v>831679.9999999999</v>
      </c>
      <c r="R239" s="176">
        <f t="shared" si="42"/>
        <v>72320</v>
      </c>
      <c r="S239" s="177">
        <f>Q239+R239</f>
        <v>903999.9999999999</v>
      </c>
      <c r="T239" s="223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  <c r="AV239" s="158"/>
      <c r="AW239" s="158"/>
    </row>
    <row r="240" spans="1:49" s="153" customFormat="1" ht="15" customHeight="1">
      <c r="A240" s="347"/>
      <c r="B240" s="406"/>
      <c r="C240" s="368"/>
      <c r="D240" s="407"/>
      <c r="E240" s="348"/>
      <c r="F240" s="349"/>
      <c r="G240" s="364"/>
      <c r="H240" s="408"/>
      <c r="I240" s="363"/>
      <c r="J240" s="373"/>
      <c r="K240" s="352"/>
      <c r="L240" s="352"/>
      <c r="M240" s="352"/>
      <c r="N240" s="413"/>
      <c r="O240" s="353"/>
      <c r="P240" s="353"/>
      <c r="Q240" s="354">
        <f>SUM(Q233:Q239)</f>
        <v>3249439.9999999995</v>
      </c>
      <c r="R240" s="354">
        <f>SUM(R233:R239)</f>
        <v>782080</v>
      </c>
      <c r="S240" s="354">
        <f>SUM(S233:S239)</f>
        <v>4031520</v>
      </c>
      <c r="T240" s="429"/>
      <c r="U240" s="346"/>
      <c r="V240" s="346"/>
      <c r="W240" s="346"/>
      <c r="X240" s="346"/>
      <c r="Y240" s="346"/>
      <c r="Z240" s="346"/>
      <c r="AA240" s="346"/>
      <c r="AB240" s="346"/>
      <c r="AC240" s="346"/>
      <c r="AD240" s="346"/>
      <c r="AE240" s="346"/>
      <c r="AF240" s="346"/>
      <c r="AG240" s="346"/>
      <c r="AH240" s="346"/>
      <c r="AI240" s="346"/>
      <c r="AJ240" s="346"/>
      <c r="AK240" s="346"/>
      <c r="AL240" s="346"/>
      <c r="AM240" s="346"/>
      <c r="AN240" s="346"/>
      <c r="AO240" s="346"/>
      <c r="AP240" s="346"/>
      <c r="AQ240" s="346"/>
      <c r="AR240" s="346"/>
      <c r="AS240" s="346"/>
      <c r="AT240" s="346"/>
      <c r="AU240" s="346"/>
      <c r="AV240" s="346"/>
      <c r="AW240" s="346"/>
    </row>
    <row r="241" spans="1:49" s="17" customFormat="1" ht="15" customHeight="1">
      <c r="A241" s="165">
        <v>127</v>
      </c>
      <c r="B241" s="250" t="s">
        <v>250</v>
      </c>
      <c r="C241" s="167"/>
      <c r="D241" s="244" t="s">
        <v>3</v>
      </c>
      <c r="E241" s="275" t="s">
        <v>20</v>
      </c>
      <c r="F241" s="284" t="s">
        <v>317</v>
      </c>
      <c r="G241" s="169" t="s">
        <v>152</v>
      </c>
      <c r="H241" s="221" t="s">
        <v>81</v>
      </c>
      <c r="I241" s="196">
        <v>4</v>
      </c>
      <c r="J241" s="201">
        <v>2.46</v>
      </c>
      <c r="K241" s="173">
        <v>0</v>
      </c>
      <c r="L241" s="173">
        <v>0</v>
      </c>
      <c r="M241" s="173">
        <v>0</v>
      </c>
      <c r="N241" s="246" t="s">
        <v>105</v>
      </c>
      <c r="O241" s="175">
        <f>MONTH(N241)</f>
        <v>5</v>
      </c>
      <c r="P241" s="175">
        <f>YEAR(N241)</f>
        <v>2016</v>
      </c>
      <c r="Q241" s="176">
        <f>K241*1150000*0.08*J241</f>
        <v>0</v>
      </c>
      <c r="R241" s="176">
        <f t="shared" si="42"/>
        <v>0</v>
      </c>
      <c r="S241" s="177">
        <f>Q241+R241</f>
        <v>0</v>
      </c>
      <c r="T241" s="190" t="s">
        <v>278</v>
      </c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58"/>
      <c r="AT241" s="158"/>
      <c r="AU241" s="158"/>
      <c r="AV241" s="158"/>
      <c r="AW241" s="158"/>
    </row>
    <row r="242" spans="1:49" s="17" customFormat="1" ht="15" customHeight="1">
      <c r="A242" s="165"/>
      <c r="B242" s="250"/>
      <c r="C242" s="167"/>
      <c r="D242" s="244"/>
      <c r="E242" s="275"/>
      <c r="F242" s="284"/>
      <c r="G242" s="169"/>
      <c r="H242" s="221"/>
      <c r="I242" s="196"/>
      <c r="J242" s="201">
        <v>2.26</v>
      </c>
      <c r="K242" s="173">
        <v>4</v>
      </c>
      <c r="L242" s="173">
        <v>0</v>
      </c>
      <c r="M242" s="173">
        <v>4</v>
      </c>
      <c r="N242" s="246"/>
      <c r="O242" s="175"/>
      <c r="P242" s="175"/>
      <c r="Q242" s="176">
        <f>K242*1150000*0.08*J242</f>
        <v>831679.9999999999</v>
      </c>
      <c r="R242" s="176">
        <f t="shared" si="42"/>
        <v>0</v>
      </c>
      <c r="S242" s="177">
        <f>Q242+R242</f>
        <v>831679.9999999999</v>
      </c>
      <c r="T242" s="190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58"/>
      <c r="AT242" s="158"/>
      <c r="AU242" s="158"/>
      <c r="AV242" s="158"/>
      <c r="AW242" s="158"/>
    </row>
    <row r="243" spans="1:49" s="17" customFormat="1" ht="15" customHeight="1">
      <c r="A243" s="165">
        <v>128</v>
      </c>
      <c r="B243" s="166" t="s">
        <v>251</v>
      </c>
      <c r="C243" s="167"/>
      <c r="D243" s="168">
        <v>32605</v>
      </c>
      <c r="E243" s="275" t="s">
        <v>20</v>
      </c>
      <c r="F243" s="277" t="s">
        <v>308</v>
      </c>
      <c r="G243" s="169" t="s">
        <v>151</v>
      </c>
      <c r="H243" s="221" t="s">
        <v>81</v>
      </c>
      <c r="I243" s="196">
        <v>3</v>
      </c>
      <c r="J243" s="171">
        <v>2.26</v>
      </c>
      <c r="K243" s="173">
        <v>4</v>
      </c>
      <c r="L243" s="173">
        <v>8</v>
      </c>
      <c r="M243" s="173">
        <v>12</v>
      </c>
      <c r="N243" s="246" t="s">
        <v>11</v>
      </c>
      <c r="O243" s="175">
        <f>MONTH(N243)</f>
        <v>3</v>
      </c>
      <c r="P243" s="175">
        <f>YEAR(N243)</f>
        <v>2015</v>
      </c>
      <c r="Q243" s="176">
        <f>K243*1150000*0.08*J243</f>
        <v>831679.9999999999</v>
      </c>
      <c r="R243" s="176">
        <f t="shared" si="42"/>
        <v>578560</v>
      </c>
      <c r="S243" s="177">
        <f>Q243+R243</f>
        <v>1410240</v>
      </c>
      <c r="T243" s="190" t="s">
        <v>278</v>
      </c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  <c r="AU243" s="158"/>
      <c r="AV243" s="158"/>
      <c r="AW243" s="158"/>
    </row>
    <row r="244" spans="1:20" s="346" customFormat="1" ht="15" customHeight="1">
      <c r="A244" s="347"/>
      <c r="B244" s="406"/>
      <c r="C244" s="368"/>
      <c r="D244" s="407"/>
      <c r="E244" s="348"/>
      <c r="F244" s="349"/>
      <c r="G244" s="364"/>
      <c r="H244" s="408"/>
      <c r="I244" s="363"/>
      <c r="J244" s="373"/>
      <c r="K244" s="352"/>
      <c r="L244" s="352"/>
      <c r="M244" s="352"/>
      <c r="N244" s="413"/>
      <c r="O244" s="353"/>
      <c r="P244" s="353"/>
      <c r="Q244" s="354">
        <f>SUM(Q241:Q243)</f>
        <v>1663359.9999999998</v>
      </c>
      <c r="R244" s="354">
        <f>SUM(R241:R243)</f>
        <v>578560</v>
      </c>
      <c r="S244" s="354">
        <f>SUM(S241:S243)</f>
        <v>2241920</v>
      </c>
      <c r="T244" s="362"/>
    </row>
    <row r="245" spans="1:49" s="76" customFormat="1" ht="15" customHeight="1">
      <c r="A245" s="196" t="s">
        <v>131</v>
      </c>
      <c r="B245" s="270" t="s">
        <v>132</v>
      </c>
      <c r="C245" s="271"/>
      <c r="D245" s="271"/>
      <c r="E245" s="461"/>
      <c r="F245" s="462"/>
      <c r="G245" s="272"/>
      <c r="H245" s="273"/>
      <c r="I245" s="271"/>
      <c r="J245" s="274">
        <f>SUM(J61:J68)</f>
        <v>18.279999999999998</v>
      </c>
      <c r="K245" s="274"/>
      <c r="L245" s="274"/>
      <c r="M245" s="274"/>
      <c r="N245" s="274"/>
      <c r="O245" s="274">
        <f>SUM(O61:O68)</f>
        <v>42</v>
      </c>
      <c r="P245" s="274">
        <f>SUM(P61:P68)</f>
        <v>10078</v>
      </c>
      <c r="Q245" s="176">
        <f>Q13+Q29+Q30+Q41+Q42+Q46+Q51+Q56+Q60+Q69+Q78+Q83+Q92+Q101+Q103+Q111+Q113+Q115+Q128+Q139+Q154+Q160+Q170+Q176+Q179+Q187+Q197+Q199+Q208+Q213+Q218+Q225+Q232+Q240+Q244</f>
        <v>94185920</v>
      </c>
      <c r="R245" s="176">
        <f>R13+R29+R30+R41+R42+R46+R51+R56+R60+R69+R78+R83+R92+R101+R103+R111+R113+R115+R128+R139+R154+R160+R170+R176+R179+R187+R197+R199+R208+R213+R218+R225+R232+R240+R244</f>
        <v>34042240</v>
      </c>
      <c r="S245" s="176">
        <f>S13+S29+S30+S41+S42+S46+S51+S56+S60+S69+S78+S83+S92+S101+S103+S111+S113+S115+S128+S139+S154+S160+S170+S176+S179+S187+S197+S199+S208+S213+S218+S225+S232+S240+S244</f>
        <v>128228160</v>
      </c>
      <c r="T245" s="176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</row>
    <row r="246" spans="1:20" s="3" customFormat="1" ht="19.5" customHeight="1">
      <c r="A246" s="31"/>
      <c r="B246" s="105"/>
      <c r="C246" s="56"/>
      <c r="D246" s="56"/>
      <c r="E246" s="49"/>
      <c r="F246" s="60"/>
      <c r="G246" s="49"/>
      <c r="H246" s="116"/>
      <c r="I246" s="63"/>
      <c r="J246" s="65"/>
      <c r="K246" s="65"/>
      <c r="L246" s="65"/>
      <c r="M246" s="65"/>
      <c r="N246" s="68"/>
      <c r="O246" s="90"/>
      <c r="P246" s="90"/>
      <c r="Q246" s="68"/>
      <c r="R246" s="68"/>
      <c r="S246" s="69"/>
      <c r="T246" s="49"/>
    </row>
    <row r="247" spans="1:49" s="4" customFormat="1" ht="0.75" customHeight="1" hidden="1">
      <c r="A247" s="36"/>
      <c r="B247" s="106"/>
      <c r="C247" s="91"/>
      <c r="D247" s="91"/>
      <c r="E247" s="49"/>
      <c r="F247" s="77"/>
      <c r="G247" s="92"/>
      <c r="H247" s="91"/>
      <c r="I247" s="91"/>
      <c r="J247" s="93"/>
      <c r="K247" s="93"/>
      <c r="L247" s="93"/>
      <c r="M247" s="93"/>
      <c r="N247" s="91"/>
      <c r="O247" s="94"/>
      <c r="P247" s="94"/>
      <c r="Q247" s="95"/>
      <c r="R247" s="95"/>
      <c r="S247" s="96"/>
      <c r="T247" s="78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</row>
    <row r="248" spans="1:49" s="87" customFormat="1" ht="16.5" customHeight="1">
      <c r="A248" s="85"/>
      <c r="B248" s="107"/>
      <c r="C248" s="84"/>
      <c r="D248" s="84"/>
      <c r="E248" s="79"/>
      <c r="F248" s="61"/>
      <c r="G248" s="80"/>
      <c r="H248" s="117"/>
      <c r="I248" s="84"/>
      <c r="J248" s="81"/>
      <c r="K248" s="81"/>
      <c r="L248" s="81"/>
      <c r="M248" s="81"/>
      <c r="N248" s="84"/>
      <c r="O248" s="97"/>
      <c r="P248" s="97"/>
      <c r="Q248" s="459" t="s">
        <v>357</v>
      </c>
      <c r="R248" s="459"/>
      <c r="S248" s="459"/>
      <c r="T248" s="459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162"/>
      <c r="AT248" s="162"/>
      <c r="AU248" s="162"/>
      <c r="AV248" s="162"/>
      <c r="AW248" s="162"/>
    </row>
    <row r="249" spans="1:49" s="131" customFormat="1" ht="12.75" customHeight="1">
      <c r="A249" s="127"/>
      <c r="B249" s="458" t="s">
        <v>320</v>
      </c>
      <c r="C249" s="458"/>
      <c r="D249" s="458"/>
      <c r="E249" s="471" t="s">
        <v>323</v>
      </c>
      <c r="F249" s="471"/>
      <c r="G249" s="471"/>
      <c r="H249" s="471"/>
      <c r="I249" s="471"/>
      <c r="J249" s="471"/>
      <c r="K249" s="471" t="s">
        <v>322</v>
      </c>
      <c r="L249" s="471"/>
      <c r="M249" s="471"/>
      <c r="N249" s="471"/>
      <c r="O249" s="101"/>
      <c r="P249" s="102"/>
      <c r="Q249" s="470" t="s">
        <v>336</v>
      </c>
      <c r="R249" s="470"/>
      <c r="S249" s="470"/>
      <c r="T249" s="470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</row>
    <row r="250" spans="1:49" s="131" customFormat="1" ht="12.75" customHeight="1">
      <c r="A250" s="127"/>
      <c r="B250" s="449" t="s">
        <v>321</v>
      </c>
      <c r="C250" s="449"/>
      <c r="D250" s="449"/>
      <c r="E250" s="128"/>
      <c r="F250" s="129"/>
      <c r="G250" s="130"/>
      <c r="H250" s="130"/>
      <c r="I250" s="130"/>
      <c r="J250" s="130"/>
      <c r="K250" s="130"/>
      <c r="L250" s="130"/>
      <c r="M250" s="130"/>
      <c r="N250" s="130"/>
      <c r="O250" s="98"/>
      <c r="P250" s="98"/>
      <c r="Q250" s="138"/>
      <c r="R250" s="138"/>
      <c r="S250" s="139"/>
      <c r="T250" s="137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</row>
    <row r="251" spans="1:49" s="132" customFormat="1" ht="10.5" customHeight="1">
      <c r="A251" s="127"/>
      <c r="B251" s="130"/>
      <c r="E251" s="128"/>
      <c r="F251" s="129"/>
      <c r="G251" s="133"/>
      <c r="H251" s="133"/>
      <c r="I251" s="133"/>
      <c r="J251" s="133"/>
      <c r="K251" s="152"/>
      <c r="L251" s="152"/>
      <c r="M251" s="152"/>
      <c r="N251" s="133"/>
      <c r="O251" s="99"/>
      <c r="P251" s="99"/>
      <c r="Q251" s="139"/>
      <c r="R251" s="139"/>
      <c r="S251" s="140"/>
      <c r="T251" s="141" t="s">
        <v>67</v>
      </c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</row>
    <row r="252" spans="1:49" s="143" customFormat="1" ht="10.5" customHeight="1">
      <c r="A252" s="127"/>
      <c r="B252" s="134"/>
      <c r="C252" s="132"/>
      <c r="D252" s="132"/>
      <c r="E252" s="135"/>
      <c r="F252" s="129"/>
      <c r="G252" s="130"/>
      <c r="H252" s="130"/>
      <c r="I252" s="130"/>
      <c r="J252" s="130"/>
      <c r="K252" s="130"/>
      <c r="L252" s="130"/>
      <c r="M252" s="130"/>
      <c r="N252" s="130"/>
      <c r="O252" s="98"/>
      <c r="P252" s="98"/>
      <c r="Q252" s="140"/>
      <c r="R252" s="140"/>
      <c r="S252" s="142"/>
      <c r="T252" s="141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  <c r="AS252" s="163"/>
      <c r="AT252" s="163"/>
      <c r="AU252" s="163"/>
      <c r="AV252" s="163"/>
      <c r="AW252" s="163"/>
    </row>
    <row r="253" spans="1:49" s="143" customFormat="1" ht="10.5" customHeight="1">
      <c r="A253" s="127"/>
      <c r="B253" s="136"/>
      <c r="C253" s="132"/>
      <c r="D253" s="132"/>
      <c r="E253" s="135"/>
      <c r="F253" s="129"/>
      <c r="G253" s="130"/>
      <c r="H253" s="130"/>
      <c r="I253" s="130"/>
      <c r="J253" s="130"/>
      <c r="K253" s="130"/>
      <c r="L253" s="130"/>
      <c r="M253" s="130"/>
      <c r="N253" s="130"/>
      <c r="O253" s="98"/>
      <c r="P253" s="98"/>
      <c r="Q253" s="449"/>
      <c r="R253" s="449"/>
      <c r="S253" s="449"/>
      <c r="T253" s="141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  <c r="AS253" s="163"/>
      <c r="AT253" s="163"/>
      <c r="AU253" s="163"/>
      <c r="AV253" s="163"/>
      <c r="AW253" s="163"/>
    </row>
    <row r="254" spans="1:49" s="143" customFormat="1" ht="10.5" customHeight="1">
      <c r="A254" s="127"/>
      <c r="B254" s="135"/>
      <c r="C254" s="132"/>
      <c r="D254" s="132"/>
      <c r="E254" s="135"/>
      <c r="F254" s="129"/>
      <c r="G254" s="130"/>
      <c r="H254" s="130"/>
      <c r="I254" s="130"/>
      <c r="J254" s="130"/>
      <c r="K254" s="130"/>
      <c r="L254" s="130"/>
      <c r="M254" s="130"/>
      <c r="N254" s="130"/>
      <c r="O254" s="98"/>
      <c r="P254" s="98"/>
      <c r="Q254" s="140"/>
      <c r="R254" s="140"/>
      <c r="S254" s="142"/>
      <c r="T254" s="141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</row>
    <row r="255" spans="1:49" s="143" customFormat="1" ht="10.5" customHeight="1">
      <c r="A255" s="127"/>
      <c r="B255" s="135"/>
      <c r="C255" s="132"/>
      <c r="D255" s="132"/>
      <c r="E255" s="135"/>
      <c r="F255" s="129"/>
      <c r="G255" s="130"/>
      <c r="H255" s="130"/>
      <c r="I255" s="130"/>
      <c r="J255" s="130"/>
      <c r="K255" s="130"/>
      <c r="L255" s="130"/>
      <c r="M255" s="130"/>
      <c r="N255" s="130"/>
      <c r="O255" s="98"/>
      <c r="P255" s="98"/>
      <c r="Q255" s="140"/>
      <c r="R255" s="140"/>
      <c r="S255" s="142"/>
      <c r="T255" s="141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  <c r="AS255" s="163"/>
      <c r="AT255" s="163"/>
      <c r="AU255" s="163"/>
      <c r="AV255" s="163"/>
      <c r="AW255" s="163"/>
    </row>
    <row r="256" spans="1:49" s="131" customFormat="1" ht="12.75" customHeight="1">
      <c r="A256" s="127"/>
      <c r="B256" s="133"/>
      <c r="C256" s="133"/>
      <c r="D256" s="133"/>
      <c r="E256" s="472" t="s">
        <v>302</v>
      </c>
      <c r="F256" s="472"/>
      <c r="G256" s="472"/>
      <c r="H256" s="472"/>
      <c r="I256" s="472"/>
      <c r="J256" s="472"/>
      <c r="K256" s="472" t="s">
        <v>303</v>
      </c>
      <c r="L256" s="472"/>
      <c r="M256" s="472"/>
      <c r="N256" s="472"/>
      <c r="O256" s="103"/>
      <c r="P256" s="103"/>
      <c r="Q256" s="449" t="s">
        <v>172</v>
      </c>
      <c r="R256" s="449"/>
      <c r="S256" s="449"/>
      <c r="T256" s="449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</row>
    <row r="257" spans="1:49" s="75" customFormat="1" ht="15">
      <c r="A257" s="85"/>
      <c r="B257" s="123"/>
      <c r="C257" s="86"/>
      <c r="D257" s="86"/>
      <c r="E257" s="74"/>
      <c r="F257" s="74"/>
      <c r="G257" s="123"/>
      <c r="H257" s="86"/>
      <c r="I257" s="124"/>
      <c r="J257" s="124"/>
      <c r="K257" s="124"/>
      <c r="L257" s="124"/>
      <c r="M257" s="124"/>
      <c r="N257" s="86"/>
      <c r="O257" s="29"/>
      <c r="P257" s="29"/>
      <c r="Q257" s="122"/>
      <c r="R257" s="122"/>
      <c r="S257" s="126"/>
      <c r="T257" s="125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164"/>
      <c r="AR257" s="164"/>
      <c r="AS257" s="164"/>
      <c r="AT257" s="164"/>
      <c r="AU257" s="164"/>
      <c r="AV257" s="164"/>
      <c r="AW257" s="164"/>
    </row>
    <row r="258" spans="1:49" s="75" customFormat="1" ht="15">
      <c r="A258" s="85"/>
      <c r="B258" s="123"/>
      <c r="C258" s="86"/>
      <c r="D258" s="86"/>
      <c r="E258" s="74"/>
      <c r="F258" s="74"/>
      <c r="G258" s="123"/>
      <c r="H258" s="86"/>
      <c r="I258" s="86"/>
      <c r="J258" s="121"/>
      <c r="K258" s="121"/>
      <c r="L258" s="121"/>
      <c r="M258" s="121"/>
      <c r="N258" s="86"/>
      <c r="O258" s="29"/>
      <c r="P258" s="29"/>
      <c r="Q258" s="122"/>
      <c r="R258" s="122"/>
      <c r="S258" s="126"/>
      <c r="T258" s="125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164"/>
      <c r="AW258" s="164"/>
    </row>
    <row r="259" spans="1:49" s="75" customFormat="1" ht="15">
      <c r="A259" s="85"/>
      <c r="B259" s="123"/>
      <c r="C259" s="86"/>
      <c r="D259" s="86"/>
      <c r="E259" s="74"/>
      <c r="F259" s="74"/>
      <c r="G259" s="123"/>
      <c r="H259" s="86"/>
      <c r="I259" s="86"/>
      <c r="J259" s="121"/>
      <c r="K259" s="121"/>
      <c r="L259" s="121"/>
      <c r="M259" s="121"/>
      <c r="N259" s="86"/>
      <c r="O259" s="29"/>
      <c r="P259" s="29"/>
      <c r="Q259" s="122"/>
      <c r="R259" s="122"/>
      <c r="S259" s="126"/>
      <c r="T259" s="125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  <c r="AT259" s="164"/>
      <c r="AU259" s="164"/>
      <c r="AV259" s="164"/>
      <c r="AW259" s="164"/>
    </row>
    <row r="260" spans="1:49" s="75" customFormat="1" ht="15">
      <c r="A260" s="85"/>
      <c r="B260" s="123"/>
      <c r="C260" s="86"/>
      <c r="D260" s="86"/>
      <c r="E260" s="74"/>
      <c r="F260" s="74"/>
      <c r="G260" s="123"/>
      <c r="H260" s="86"/>
      <c r="I260" s="86"/>
      <c r="J260" s="121"/>
      <c r="K260" s="121"/>
      <c r="L260" s="121"/>
      <c r="M260" s="121"/>
      <c r="N260" s="86"/>
      <c r="O260" s="29"/>
      <c r="P260" s="29"/>
      <c r="Q260" s="122"/>
      <c r="R260" s="122"/>
      <c r="S260" s="126"/>
      <c r="T260" s="125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164"/>
      <c r="AW260" s="164"/>
    </row>
    <row r="261" spans="1:49" s="75" customFormat="1" ht="15">
      <c r="A261" s="85"/>
      <c r="B261" s="110"/>
      <c r="C261" s="57"/>
      <c r="D261" s="31"/>
      <c r="E261" s="33"/>
      <c r="F261" s="33"/>
      <c r="G261" s="33"/>
      <c r="H261" s="119"/>
      <c r="I261" s="31"/>
      <c r="J261" s="82"/>
      <c r="K261" s="82"/>
      <c r="L261" s="82"/>
      <c r="M261" s="82"/>
      <c r="N261" s="86"/>
      <c r="O261" s="100"/>
      <c r="P261" s="100"/>
      <c r="Q261" s="57"/>
      <c r="R261" s="57"/>
      <c r="S261" s="70"/>
      <c r="T261" s="61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</row>
    <row r="262" spans="1:49" s="75" customFormat="1" ht="15">
      <c r="A262" s="85"/>
      <c r="B262" s="110"/>
      <c r="C262" s="57"/>
      <c r="D262" s="31"/>
      <c r="E262" s="33"/>
      <c r="F262" s="33"/>
      <c r="G262" s="33"/>
      <c r="H262" s="119"/>
      <c r="I262" s="31"/>
      <c r="J262" s="82"/>
      <c r="K262" s="82"/>
      <c r="L262" s="82"/>
      <c r="M262" s="82"/>
      <c r="N262" s="86"/>
      <c r="O262" s="100"/>
      <c r="P262" s="100"/>
      <c r="Q262" s="57"/>
      <c r="R262" s="57"/>
      <c r="S262" s="70"/>
      <c r="T262" s="61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</row>
    <row r="263" spans="1:49" s="75" customFormat="1" ht="15">
      <c r="A263" s="85"/>
      <c r="B263" s="108" t="s">
        <v>67</v>
      </c>
      <c r="C263" s="51"/>
      <c r="D263" s="35"/>
      <c r="E263" s="33"/>
      <c r="F263" s="33"/>
      <c r="G263" s="52"/>
      <c r="H263" s="118"/>
      <c r="I263" s="35"/>
      <c r="J263" s="50"/>
      <c r="K263" s="50"/>
      <c r="L263" s="50"/>
      <c r="M263" s="50"/>
      <c r="N263" s="86"/>
      <c r="O263" s="29"/>
      <c r="P263" s="29"/>
      <c r="Q263" s="83"/>
      <c r="R263" s="83"/>
      <c r="S263" s="70"/>
      <c r="T263" s="61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</row>
    <row r="264" spans="1:49" s="75" customFormat="1" ht="15">
      <c r="A264" s="85"/>
      <c r="B264" s="111"/>
      <c r="C264" s="31"/>
      <c r="D264" s="35"/>
      <c r="E264" s="33"/>
      <c r="F264" s="33"/>
      <c r="G264" s="52"/>
      <c r="H264" s="118"/>
      <c r="I264" s="35"/>
      <c r="J264" s="50"/>
      <c r="K264" s="50"/>
      <c r="L264" s="50"/>
      <c r="M264" s="50"/>
      <c r="N264" s="86"/>
      <c r="O264" s="29"/>
      <c r="P264" s="29"/>
      <c r="Q264" s="83"/>
      <c r="R264" s="83"/>
      <c r="S264" s="70"/>
      <c r="T264" s="61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</row>
    <row r="265" spans="1:49" s="75" customFormat="1" ht="15">
      <c r="A265" s="85"/>
      <c r="B265" s="109"/>
      <c r="C265" s="35"/>
      <c r="D265" s="35"/>
      <c r="E265" s="33"/>
      <c r="F265" s="33"/>
      <c r="G265" s="52"/>
      <c r="H265" s="118"/>
      <c r="I265" s="35"/>
      <c r="J265" s="50"/>
      <c r="K265" s="50"/>
      <c r="L265" s="50"/>
      <c r="M265" s="50"/>
      <c r="N265" s="86"/>
      <c r="O265" s="29"/>
      <c r="P265" s="29"/>
      <c r="Q265" s="83"/>
      <c r="R265" s="83"/>
      <c r="S265" s="70"/>
      <c r="T265" s="61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</row>
    <row r="266" spans="1:49" s="75" customFormat="1" ht="15">
      <c r="A266" s="85"/>
      <c r="B266" s="109"/>
      <c r="C266" s="35"/>
      <c r="D266" s="35"/>
      <c r="E266" s="33"/>
      <c r="F266" s="33"/>
      <c r="G266" s="52"/>
      <c r="H266" s="118"/>
      <c r="I266" s="35"/>
      <c r="J266" s="50"/>
      <c r="K266" s="50"/>
      <c r="L266" s="50"/>
      <c r="M266" s="50"/>
      <c r="N266" s="86"/>
      <c r="O266" s="29"/>
      <c r="P266" s="29"/>
      <c r="Q266" s="83"/>
      <c r="R266" s="83"/>
      <c r="S266" s="70"/>
      <c r="T266" s="61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</row>
    <row r="267" spans="1:49" s="75" customFormat="1" ht="15">
      <c r="A267" s="85"/>
      <c r="B267" s="109"/>
      <c r="C267" s="35"/>
      <c r="D267" s="35"/>
      <c r="E267" s="33"/>
      <c r="F267" s="33"/>
      <c r="G267" s="52"/>
      <c r="H267" s="118"/>
      <c r="I267" s="35"/>
      <c r="J267" s="50"/>
      <c r="K267" s="50"/>
      <c r="L267" s="50"/>
      <c r="M267" s="50"/>
      <c r="N267" s="86"/>
      <c r="O267" s="29"/>
      <c r="P267" s="29"/>
      <c r="Q267" s="83"/>
      <c r="R267" s="83"/>
      <c r="S267" s="70"/>
      <c r="T267" s="61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4"/>
      <c r="AJ267" s="164"/>
      <c r="AK267" s="164"/>
      <c r="AL267" s="164"/>
      <c r="AM267" s="164"/>
      <c r="AN267" s="164"/>
      <c r="AO267" s="164"/>
      <c r="AP267" s="164"/>
      <c r="AQ267" s="164"/>
      <c r="AR267" s="164"/>
      <c r="AS267" s="164"/>
      <c r="AT267" s="164"/>
      <c r="AU267" s="164"/>
      <c r="AV267" s="164"/>
      <c r="AW267" s="164"/>
    </row>
    <row r="268" spans="1:49" s="75" customFormat="1" ht="15">
      <c r="A268" s="85"/>
      <c r="B268" s="111"/>
      <c r="C268" s="31"/>
      <c r="D268" s="35"/>
      <c r="E268" s="33"/>
      <c r="F268" s="33"/>
      <c r="G268" s="52"/>
      <c r="H268" s="118"/>
      <c r="I268" s="35"/>
      <c r="J268" s="50"/>
      <c r="K268" s="50"/>
      <c r="L268" s="50"/>
      <c r="M268" s="50"/>
      <c r="N268" s="35"/>
      <c r="O268" s="29"/>
      <c r="P268" s="29"/>
      <c r="Q268" s="83"/>
      <c r="R268" s="83"/>
      <c r="S268" s="70"/>
      <c r="T268" s="61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  <c r="AK268" s="164"/>
      <c r="AL268" s="164"/>
      <c r="AM268" s="164"/>
      <c r="AN268" s="164"/>
      <c r="AO268" s="164"/>
      <c r="AP268" s="164"/>
      <c r="AQ268" s="164"/>
      <c r="AR268" s="164"/>
      <c r="AS268" s="164"/>
      <c r="AT268" s="164"/>
      <c r="AU268" s="164"/>
      <c r="AV268" s="164"/>
      <c r="AW268" s="164"/>
    </row>
    <row r="269" spans="1:19" ht="12">
      <c r="A269" s="31"/>
      <c r="B269" s="112"/>
      <c r="C269" s="58"/>
      <c r="S269" s="72"/>
    </row>
    <row r="270" spans="1:19" ht="12">
      <c r="A270" s="31"/>
      <c r="B270" s="112"/>
      <c r="C270" s="58"/>
      <c r="S270" s="72"/>
    </row>
    <row r="271" spans="1:19" ht="12">
      <c r="A271" s="31"/>
      <c r="B271" s="113"/>
      <c r="C271" s="58"/>
      <c r="S271" s="72"/>
    </row>
    <row r="272" spans="1:19" ht="12">
      <c r="A272" s="31"/>
      <c r="S272" s="72"/>
    </row>
    <row r="273" spans="1:19" ht="12">
      <c r="A273" s="31"/>
      <c r="S273" s="72"/>
    </row>
    <row r="274" spans="1:19" ht="12">
      <c r="A274" s="31"/>
      <c r="S274" s="72"/>
    </row>
    <row r="275" spans="1:19" ht="12">
      <c r="A275" s="31"/>
      <c r="S275" s="72"/>
    </row>
    <row r="276" spans="1:19" ht="12">
      <c r="A276" s="31"/>
      <c r="S276" s="72"/>
    </row>
    <row r="277" spans="1:19" ht="12">
      <c r="A277" s="31"/>
      <c r="S277" s="72"/>
    </row>
    <row r="278" spans="1:19" ht="12">
      <c r="A278" s="31"/>
      <c r="S278" s="72"/>
    </row>
    <row r="279" spans="1:19" ht="12">
      <c r="A279" s="31"/>
      <c r="S279" s="72"/>
    </row>
    <row r="280" spans="1:19" ht="12">
      <c r="A280" s="31"/>
      <c r="S280" s="72"/>
    </row>
    <row r="281" spans="1:19" ht="12">
      <c r="A281" s="31"/>
      <c r="S281" s="72"/>
    </row>
    <row r="282" spans="1:19" ht="12">
      <c r="A282" s="31"/>
      <c r="S282" s="72"/>
    </row>
    <row r="283" spans="1:19" ht="12">
      <c r="A283" s="31"/>
      <c r="S283" s="72"/>
    </row>
    <row r="284" spans="1:19" ht="12">
      <c r="A284" s="31"/>
      <c r="S284" s="72"/>
    </row>
    <row r="285" spans="1:19" ht="12">
      <c r="A285" s="31"/>
      <c r="S285" s="72"/>
    </row>
    <row r="286" spans="1:19" ht="12">
      <c r="A286" s="31"/>
      <c r="S286" s="72"/>
    </row>
    <row r="287" spans="1:19" ht="12">
      <c r="A287" s="31"/>
      <c r="S287" s="72"/>
    </row>
    <row r="288" spans="1:19" ht="12">
      <c r="A288" s="31"/>
      <c r="S288" s="72"/>
    </row>
    <row r="289" spans="1:19" ht="12">
      <c r="A289" s="31"/>
      <c r="S289" s="72"/>
    </row>
    <row r="290" spans="1:19" ht="12">
      <c r="A290" s="31"/>
      <c r="S290" s="72"/>
    </row>
    <row r="291" spans="1:19" ht="12">
      <c r="A291" s="31"/>
      <c r="S291" s="72"/>
    </row>
    <row r="292" spans="1:19" ht="12">
      <c r="A292" s="31"/>
      <c r="S292" s="72"/>
    </row>
    <row r="293" spans="1:19" ht="12">
      <c r="A293" s="31"/>
      <c r="S293" s="72"/>
    </row>
    <row r="294" spans="1:19" ht="12">
      <c r="A294" s="31"/>
      <c r="S294" s="72"/>
    </row>
    <row r="295" spans="1:19" ht="12">
      <c r="A295" s="31"/>
      <c r="S295" s="72"/>
    </row>
    <row r="296" spans="1:19" ht="12">
      <c r="A296" s="31"/>
      <c r="S296" s="72"/>
    </row>
    <row r="297" spans="1:19" ht="12">
      <c r="A297" s="31"/>
      <c r="S297" s="72"/>
    </row>
    <row r="298" spans="1:19" ht="12">
      <c r="A298" s="31"/>
      <c r="S298" s="72"/>
    </row>
    <row r="299" spans="1:19" ht="12">
      <c r="A299" s="31"/>
      <c r="S299" s="72"/>
    </row>
    <row r="300" spans="1:19" ht="12">
      <c r="A300" s="31"/>
      <c r="S300" s="72"/>
    </row>
    <row r="301" spans="1:19" ht="12">
      <c r="A301" s="31"/>
      <c r="S301" s="72"/>
    </row>
    <row r="302" spans="1:19" ht="12">
      <c r="A302" s="31"/>
      <c r="S302" s="72"/>
    </row>
    <row r="303" spans="1:19" ht="12">
      <c r="A303" s="31"/>
      <c r="S303" s="72"/>
    </row>
    <row r="304" spans="1:19" ht="12">
      <c r="A304" s="31"/>
      <c r="S304" s="72"/>
    </row>
    <row r="305" spans="1:19" ht="12">
      <c r="A305" s="31"/>
      <c r="S305" s="72"/>
    </row>
    <row r="306" ht="12">
      <c r="S306" s="72"/>
    </row>
    <row r="307" ht="12">
      <c r="S307" s="72"/>
    </row>
    <row r="308" ht="12">
      <c r="S308" s="72"/>
    </row>
    <row r="309" ht="12">
      <c r="S309" s="72"/>
    </row>
    <row r="310" ht="12">
      <c r="S310" s="72"/>
    </row>
    <row r="311" ht="12">
      <c r="S311" s="72"/>
    </row>
    <row r="312" ht="12">
      <c r="S312" s="72"/>
    </row>
    <row r="313" ht="12">
      <c r="S313" s="72"/>
    </row>
    <row r="314" ht="12">
      <c r="S314" s="72"/>
    </row>
    <row r="315" ht="12">
      <c r="S315" s="72"/>
    </row>
    <row r="316" ht="12">
      <c r="S316" s="72"/>
    </row>
    <row r="317" ht="12">
      <c r="S317" s="72"/>
    </row>
    <row r="318" ht="12">
      <c r="S318" s="72"/>
    </row>
    <row r="319" ht="12">
      <c r="S319" s="72"/>
    </row>
    <row r="320" ht="12">
      <c r="S320" s="72"/>
    </row>
    <row r="321" ht="12">
      <c r="S321" s="72"/>
    </row>
    <row r="322" ht="12">
      <c r="S322" s="72"/>
    </row>
    <row r="323" ht="12">
      <c r="S323" s="72"/>
    </row>
    <row r="324" ht="12">
      <c r="S324" s="72"/>
    </row>
    <row r="325" ht="12">
      <c r="S325" s="72"/>
    </row>
    <row r="326" ht="12">
      <c r="S326" s="72"/>
    </row>
    <row r="327" ht="12">
      <c r="S327" s="72"/>
    </row>
    <row r="328" ht="12">
      <c r="S328" s="72"/>
    </row>
    <row r="329" ht="12">
      <c r="S329" s="72"/>
    </row>
    <row r="330" ht="12">
      <c r="S330" s="72"/>
    </row>
    <row r="331" ht="12">
      <c r="S331" s="72"/>
    </row>
    <row r="332" ht="12">
      <c r="S332" s="72"/>
    </row>
    <row r="333" ht="12">
      <c r="S333" s="72"/>
    </row>
    <row r="334" ht="12">
      <c r="S334" s="72"/>
    </row>
    <row r="335" ht="12">
      <c r="S335" s="72"/>
    </row>
  </sheetData>
  <sheetProtection/>
  <mergeCells count="36">
    <mergeCell ref="A1:D1"/>
    <mergeCell ref="D6:D8"/>
    <mergeCell ref="B4:B8"/>
    <mergeCell ref="C4:D5"/>
    <mergeCell ref="Q249:T249"/>
    <mergeCell ref="Q256:T256"/>
    <mergeCell ref="E249:J249"/>
    <mergeCell ref="E256:J256"/>
    <mergeCell ref="K249:N249"/>
    <mergeCell ref="K256:N256"/>
    <mergeCell ref="N6:N8"/>
    <mergeCell ref="P6:P8"/>
    <mergeCell ref="A2:C2"/>
    <mergeCell ref="H6:H8"/>
    <mergeCell ref="A4:A8"/>
    <mergeCell ref="C6:C8"/>
    <mergeCell ref="B250:D250"/>
    <mergeCell ref="B249:D249"/>
    <mergeCell ref="Q248:T248"/>
    <mergeCell ref="T4:T8"/>
    <mergeCell ref="J6:J8"/>
    <mergeCell ref="K6:K8"/>
    <mergeCell ref="L6:L8"/>
    <mergeCell ref="E245:F245"/>
    <mergeCell ref="E4:F8"/>
    <mergeCell ref="G4:G8"/>
    <mergeCell ref="E9:F9"/>
    <mergeCell ref="Q253:S253"/>
    <mergeCell ref="Q4:Q8"/>
    <mergeCell ref="R4:R8"/>
    <mergeCell ref="M6:M8"/>
    <mergeCell ref="S4:S8"/>
    <mergeCell ref="H4:I5"/>
    <mergeCell ref="I6:I8"/>
    <mergeCell ref="J4:P5"/>
    <mergeCell ref="O6:O8"/>
  </mergeCells>
  <printOptions horizontalCentered="1"/>
  <pageMargins left="0.24" right="0.2" top="0.24" bottom="0.19" header="0.25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I74"/>
  <sheetViews>
    <sheetView zoomScalePageLayoutView="0" workbookViewId="0" topLeftCell="A1">
      <selection activeCell="G34" sqref="G34"/>
    </sheetView>
  </sheetViews>
  <sheetFormatPr defaultColWidth="8" defaultRowHeight="15"/>
  <cols>
    <col min="1" max="1" width="5" style="6" customWidth="1"/>
    <col min="2" max="2" width="17.3984375" style="8" customWidth="1"/>
    <col min="3" max="3" width="9.59765625" style="6" customWidth="1"/>
    <col min="4" max="4" width="18.69921875" style="7" customWidth="1"/>
    <col min="5" max="5" width="23.3984375" style="5" customWidth="1"/>
    <col min="6" max="6" width="18.5" style="9" customWidth="1"/>
    <col min="7" max="16384" width="8" style="10" customWidth="1"/>
  </cols>
  <sheetData>
    <row r="1" spans="1:6" s="26" customFormat="1" ht="13.5">
      <c r="A1" s="21"/>
      <c r="B1" s="22"/>
      <c r="C1" s="21"/>
      <c r="D1" s="23"/>
      <c r="E1" s="24"/>
      <c r="F1" s="25"/>
    </row>
    <row r="2" spans="1:6" s="26" customFormat="1" ht="45.75" customHeight="1">
      <c r="A2" s="21"/>
      <c r="B2" s="22"/>
      <c r="C2" s="21"/>
      <c r="D2" s="23"/>
      <c r="E2" s="24"/>
      <c r="F2" s="25"/>
    </row>
    <row r="3" ht="17.25" customHeight="1" hidden="1">
      <c r="D3" s="5"/>
    </row>
    <row r="4" spans="1:6" s="11" customFormat="1" ht="14.25" customHeight="1">
      <c r="A4" s="477" t="s">
        <v>68</v>
      </c>
      <c r="B4" s="477" t="s">
        <v>287</v>
      </c>
      <c r="C4" s="478" t="s">
        <v>381</v>
      </c>
      <c r="D4" s="480" t="s">
        <v>377</v>
      </c>
      <c r="E4" s="478" t="s">
        <v>378</v>
      </c>
      <c r="F4" s="473" t="s">
        <v>379</v>
      </c>
    </row>
    <row r="5" spans="1:6" s="11" customFormat="1" ht="6" customHeight="1">
      <c r="A5" s="477"/>
      <c r="B5" s="477"/>
      <c r="C5" s="479"/>
      <c r="D5" s="480"/>
      <c r="E5" s="478"/>
      <c r="F5" s="473"/>
    </row>
    <row r="6" spans="1:6" s="11" customFormat="1" ht="12.75" customHeight="1">
      <c r="A6" s="477"/>
      <c r="B6" s="477"/>
      <c r="C6" s="479"/>
      <c r="D6" s="480"/>
      <c r="E6" s="478"/>
      <c r="F6" s="473"/>
    </row>
    <row r="7" spans="1:6" s="11" customFormat="1" ht="12.75" customHeight="1">
      <c r="A7" s="477"/>
      <c r="B7" s="477"/>
      <c r="C7" s="479"/>
      <c r="D7" s="480"/>
      <c r="E7" s="478"/>
      <c r="F7" s="473"/>
    </row>
    <row r="8" spans="1:6" s="11" customFormat="1" ht="16.5" customHeight="1">
      <c r="A8" s="477"/>
      <c r="B8" s="477"/>
      <c r="C8" s="479"/>
      <c r="D8" s="480"/>
      <c r="E8" s="478"/>
      <c r="F8" s="473"/>
    </row>
    <row r="9" spans="1:6" s="15" customFormat="1" ht="13.5" customHeight="1">
      <c r="A9" s="12">
        <v>1</v>
      </c>
      <c r="B9" s="12">
        <v>2</v>
      </c>
      <c r="C9" s="12">
        <v>3</v>
      </c>
      <c r="D9" s="12">
        <v>4</v>
      </c>
      <c r="E9" s="12">
        <v>13</v>
      </c>
      <c r="F9" s="14">
        <v>14</v>
      </c>
    </row>
    <row r="10" spans="1:6" s="19" customFormat="1" ht="16.5" customHeight="1">
      <c r="A10" s="144">
        <v>1</v>
      </c>
      <c r="B10" s="145" t="s">
        <v>164</v>
      </c>
      <c r="C10" s="146">
        <v>2</v>
      </c>
      <c r="D10" s="149">
        <f>'DS Luong 6-2015 (TX KA)'!Q13</f>
        <v>1604480</v>
      </c>
      <c r="E10" s="149">
        <f>'DS Luong 6-2015 (TX KA)'!R13</f>
        <v>899200</v>
      </c>
      <c r="F10" s="149">
        <f>'DS Luong 6-2015 (TX KA)'!S13</f>
        <v>2503680</v>
      </c>
    </row>
    <row r="11" spans="1:6" s="30" customFormat="1" ht="16.5" customHeight="1">
      <c r="A11" s="144">
        <v>2</v>
      </c>
      <c r="B11" s="148" t="s">
        <v>158</v>
      </c>
      <c r="C11" s="146">
        <v>9</v>
      </c>
      <c r="D11" s="149">
        <f>'DS Luong 6-2015 (TX KA)'!Q29</f>
        <v>6506239.999999999</v>
      </c>
      <c r="E11" s="149">
        <f>'DS Luong 6-2015 (TX KA)'!R29</f>
        <v>2356480</v>
      </c>
      <c r="F11" s="149">
        <f>'DS Luong 6-2015 (TX KA)'!S29</f>
        <v>8862720</v>
      </c>
    </row>
    <row r="12" spans="1:6" s="30" customFormat="1" ht="16.5" customHeight="1">
      <c r="A12" s="144">
        <v>3</v>
      </c>
      <c r="B12" s="148" t="s">
        <v>159</v>
      </c>
      <c r="C12" s="146">
        <v>1</v>
      </c>
      <c r="D12" s="149">
        <f>'DS Luong 6-2015 (TX KA)'!Q30</f>
        <v>684480</v>
      </c>
      <c r="E12" s="149">
        <f>'DS Luong 6-2015 (TX KA)'!R30</f>
        <v>476160</v>
      </c>
      <c r="F12" s="149">
        <f>'DS Luong 6-2015 (TX KA)'!S30</f>
        <v>1160640</v>
      </c>
    </row>
    <row r="13" spans="1:6" s="30" customFormat="1" ht="16.5" customHeight="1">
      <c r="A13" s="144">
        <v>4</v>
      </c>
      <c r="B13" s="148" t="s">
        <v>71</v>
      </c>
      <c r="C13" s="146">
        <v>6</v>
      </c>
      <c r="D13" s="147">
        <f>'DS Luong 6-2015 (TX KA)'!Q41</f>
        <v>4710400</v>
      </c>
      <c r="E13" s="147">
        <f>'DS Luong 6-2015 (TX KA)'!R41</f>
        <v>1157120</v>
      </c>
      <c r="F13" s="147">
        <f>'DS Luong 6-2015 (TX KA)'!S41</f>
        <v>5867520</v>
      </c>
    </row>
    <row r="14" spans="1:6" s="19" customFormat="1" ht="16.5" customHeight="1">
      <c r="A14" s="144">
        <v>5</v>
      </c>
      <c r="B14" s="145" t="s">
        <v>160</v>
      </c>
      <c r="C14" s="146">
        <v>1</v>
      </c>
      <c r="D14" s="149">
        <f>'DS Luong 6-2015 (TX KA)'!Q42</f>
        <v>684480</v>
      </c>
      <c r="E14" s="149">
        <f>'DS Luong 6-2015 (TX KA)'!R42</f>
        <v>476160</v>
      </c>
      <c r="F14" s="149">
        <f>'DS Luong 6-2015 (TX KA)'!S42</f>
        <v>1160640</v>
      </c>
    </row>
    <row r="15" spans="1:6" s="19" customFormat="1" ht="16.5" customHeight="1">
      <c r="A15" s="144">
        <v>6</v>
      </c>
      <c r="B15" s="145" t="s">
        <v>21</v>
      </c>
      <c r="C15" s="146">
        <v>2</v>
      </c>
      <c r="D15" s="149">
        <f>'DS Luong 6-2015 (TX KA)'!Q46</f>
        <v>1516160</v>
      </c>
      <c r="E15" s="149">
        <f>'DS Luong 6-2015 (TX KA)'!R46</f>
        <v>837760</v>
      </c>
      <c r="F15" s="149">
        <f>'DS Luong 6-2015 (TX KA)'!S46</f>
        <v>2353920</v>
      </c>
    </row>
    <row r="16" spans="1:6" s="19" customFormat="1" ht="16.5" customHeight="1">
      <c r="A16" s="144">
        <v>7</v>
      </c>
      <c r="B16" s="145" t="s">
        <v>166</v>
      </c>
      <c r="C16" s="146">
        <v>2</v>
      </c>
      <c r="D16" s="325">
        <f>'DS Luong 6-2015 (TX KA)'!Q51</f>
        <v>1663359.9999999998</v>
      </c>
      <c r="E16" s="325">
        <f>'DS Luong 6-2015 (TX KA)'!R51</f>
        <v>723200</v>
      </c>
      <c r="F16" s="325">
        <f>'DS Luong 6-2015 (TX KA)'!S51</f>
        <v>2386560</v>
      </c>
    </row>
    <row r="17" spans="1:6" s="19" customFormat="1" ht="16.5" customHeight="1">
      <c r="A17" s="144">
        <v>8</v>
      </c>
      <c r="B17" s="145" t="s">
        <v>264</v>
      </c>
      <c r="C17" s="146">
        <v>2</v>
      </c>
      <c r="D17" s="149">
        <f>'DS Luong 6-2015 (TX KA)'!Q56</f>
        <v>1455439.9999999998</v>
      </c>
      <c r="E17" s="149">
        <f>'DS Luong 6-2015 (TX KA)'!R56</f>
        <v>361600</v>
      </c>
      <c r="F17" s="149">
        <f>'DS Luong 6-2015 (TX KA)'!S56</f>
        <v>1817040</v>
      </c>
    </row>
    <row r="18" spans="1:6" s="19" customFormat="1" ht="16.5" customHeight="1">
      <c r="A18" s="144">
        <v>9</v>
      </c>
      <c r="B18" s="145" t="s">
        <v>162</v>
      </c>
      <c r="C18" s="146">
        <v>2</v>
      </c>
      <c r="D18" s="149">
        <f>'DS Luong 6-2015 (TX KA)'!Q60</f>
        <v>1516160</v>
      </c>
      <c r="E18" s="149">
        <f>'DS Luong 6-2015 (TX KA)'!R60</f>
        <v>837760</v>
      </c>
      <c r="F18" s="149">
        <f>'DS Luong 6-2015 (TX KA)'!S60</f>
        <v>2353920</v>
      </c>
    </row>
    <row r="19" spans="1:6" s="19" customFormat="1" ht="16.5" customHeight="1">
      <c r="A19" s="144">
        <v>10</v>
      </c>
      <c r="B19" s="145" t="s">
        <v>161</v>
      </c>
      <c r="C19" s="146">
        <v>5</v>
      </c>
      <c r="D19" s="325">
        <f>'DS Luong 6-2015 (TX KA)'!Q69</f>
        <v>3803279.9999999995</v>
      </c>
      <c r="E19" s="325">
        <f>'DS Luong 6-2015 (TX KA)'!R69</f>
        <v>1777920</v>
      </c>
      <c r="F19" s="325">
        <f>'DS Luong 6-2015 (TX KA)'!S69</f>
        <v>5581200</v>
      </c>
    </row>
    <row r="20" spans="1:6" s="19" customFormat="1" ht="16.5" customHeight="1">
      <c r="A20" s="144">
        <v>11</v>
      </c>
      <c r="B20" s="145" t="s">
        <v>165</v>
      </c>
      <c r="C20" s="146">
        <v>5</v>
      </c>
      <c r="D20" s="149">
        <f>'DS Luong 6-2015 (TX KA)'!Q78</f>
        <v>3135360</v>
      </c>
      <c r="E20" s="149">
        <f>'DS Luong 6-2015 (TX KA)'!R78</f>
        <v>1536640</v>
      </c>
      <c r="F20" s="149">
        <f>'DS Luong 6-2015 (TX KA)'!S78</f>
        <v>4672000</v>
      </c>
    </row>
    <row r="21" spans="1:8" s="19" customFormat="1" ht="16.5" customHeight="1">
      <c r="A21" s="144">
        <v>12</v>
      </c>
      <c r="B21" s="145" t="s">
        <v>163</v>
      </c>
      <c r="C21" s="146">
        <v>3</v>
      </c>
      <c r="D21" s="149">
        <f>'DS Luong 6-2015 (TX KA)'!Q83</f>
        <v>2362560</v>
      </c>
      <c r="E21" s="149">
        <f>'DS Luong 6-2015 (TX KA)'!R83</f>
        <v>1182080</v>
      </c>
      <c r="F21" s="149">
        <f>'DS Luong 6-2015 (TX KA)'!S83</f>
        <v>3544640</v>
      </c>
      <c r="H21" s="18"/>
    </row>
    <row r="22" spans="1:8" s="19" customFormat="1" ht="16.5" customHeight="1">
      <c r="A22" s="144">
        <v>13</v>
      </c>
      <c r="B22" s="145" t="s">
        <v>358</v>
      </c>
      <c r="C22" s="146">
        <v>5</v>
      </c>
      <c r="D22" s="149">
        <f>'DS Luong 6-2015 (TX KA)'!Q92</f>
        <v>4134480</v>
      </c>
      <c r="E22" s="149">
        <f>'DS Luong 6-2015 (TX KA)'!R92</f>
        <v>1753600</v>
      </c>
      <c r="F22" s="149">
        <f>'DS Luong 6-2015 (TX KA)'!S92</f>
        <v>5888080</v>
      </c>
      <c r="H22" s="18"/>
    </row>
    <row r="23" spans="1:8" s="19" customFormat="1" ht="16.5" customHeight="1">
      <c r="A23" s="144">
        <v>14</v>
      </c>
      <c r="B23" s="145" t="s">
        <v>359</v>
      </c>
      <c r="C23" s="146">
        <v>6</v>
      </c>
      <c r="D23" s="149">
        <f>'DS Luong 6-2015 (TX KA)'!Q101</f>
        <v>4163920</v>
      </c>
      <c r="E23" s="149">
        <f>'DS Luong 6-2015 (TX KA)'!R101</f>
        <v>2173440</v>
      </c>
      <c r="F23" s="149">
        <f>'DS Luong 6-2015 (TX KA)'!S101</f>
        <v>6337360</v>
      </c>
      <c r="H23" s="18"/>
    </row>
    <row r="24" spans="1:8" s="19" customFormat="1" ht="16.5" customHeight="1">
      <c r="A24" s="144">
        <v>15</v>
      </c>
      <c r="B24" s="145" t="s">
        <v>360</v>
      </c>
      <c r="C24" s="146">
        <v>1</v>
      </c>
      <c r="D24" s="149">
        <f>'DS Luong 6-2015 (TX KA)'!Q103</f>
        <v>831679.9999999999</v>
      </c>
      <c r="E24" s="149">
        <f>'DS Luong 6-2015 (TX KA)'!R103</f>
        <v>0</v>
      </c>
      <c r="F24" s="149">
        <f>'DS Luong 6-2015 (TX KA)'!S103</f>
        <v>831679.9999999999</v>
      </c>
      <c r="H24" s="18"/>
    </row>
    <row r="25" spans="1:8" s="19" customFormat="1" ht="16.5" customHeight="1">
      <c r="A25" s="144">
        <v>16</v>
      </c>
      <c r="B25" s="145" t="s">
        <v>361</v>
      </c>
      <c r="C25" s="146">
        <v>4</v>
      </c>
      <c r="D25" s="149">
        <f>'DS Luong 6-2015 (TX KA)'!Q111</f>
        <v>3282559.9999999995</v>
      </c>
      <c r="E25" s="149">
        <f>'DS Luong 6-2015 (TX KA)'!R111</f>
        <v>664960</v>
      </c>
      <c r="F25" s="149">
        <f>'DS Luong 6-2015 (TX KA)'!S111</f>
        <v>3947519.9999999995</v>
      </c>
      <c r="H25" s="18"/>
    </row>
    <row r="26" spans="1:8" s="19" customFormat="1" ht="16.5" customHeight="1">
      <c r="A26" s="144">
        <v>17</v>
      </c>
      <c r="B26" s="145" t="s">
        <v>362</v>
      </c>
      <c r="C26" s="146">
        <v>1</v>
      </c>
      <c r="D26" s="149">
        <f>'DS Luong 6-2015 (TX KA)'!Q115</f>
        <v>563040</v>
      </c>
      <c r="E26" s="149">
        <f>'DS Luong 6-2015 (TX KA)'!R115</f>
        <v>48960</v>
      </c>
      <c r="F26" s="149">
        <f>'DS Luong 6-2015 (TX KA)'!S115</f>
        <v>612000</v>
      </c>
      <c r="H26" s="18"/>
    </row>
    <row r="27" spans="1:8" s="19" customFormat="1" ht="16.5" customHeight="1">
      <c r="A27" s="144">
        <v>18</v>
      </c>
      <c r="B27" s="145" t="s">
        <v>363</v>
      </c>
      <c r="C27" s="146">
        <v>8</v>
      </c>
      <c r="D27" s="149">
        <f>'DS Luong 6-2015 (TX KA)'!Q128</f>
        <v>5391200</v>
      </c>
      <c r="E27" s="149">
        <f>'DS Luong 6-2015 (TX KA)'!R128</f>
        <v>2421120</v>
      </c>
      <c r="F27" s="149">
        <f>'DS Luong 6-2015 (TX KA)'!S128</f>
        <v>7812320</v>
      </c>
      <c r="H27" s="18"/>
    </row>
    <row r="28" spans="1:8" s="19" customFormat="1" ht="16.5" customHeight="1">
      <c r="A28" s="144">
        <v>19</v>
      </c>
      <c r="B28" s="145" t="s">
        <v>364</v>
      </c>
      <c r="C28" s="146">
        <v>7</v>
      </c>
      <c r="D28" s="149">
        <f>'DS Luong 6-2015 (TX KA)'!Q139</f>
        <v>5777600</v>
      </c>
      <c r="E28" s="149">
        <f>'DS Luong 6-2015 (TX KA)'!R139</f>
        <v>2689920</v>
      </c>
      <c r="F28" s="149">
        <f>'DS Luong 6-2015 (TX KA)'!S139</f>
        <v>8467520</v>
      </c>
      <c r="H28" s="18"/>
    </row>
    <row r="29" spans="1:8" s="19" customFormat="1" ht="16.5" customHeight="1">
      <c r="A29" s="144">
        <v>20</v>
      </c>
      <c r="B29" s="145" t="s">
        <v>365</v>
      </c>
      <c r="C29" s="146">
        <v>8</v>
      </c>
      <c r="D29" s="149">
        <f>'DS Luong 6-2015 (TX KA)'!Q154</f>
        <v>4320320</v>
      </c>
      <c r="E29" s="149">
        <f>'DS Luong 6-2015 (TX KA)'!R154</f>
        <v>1243520</v>
      </c>
      <c r="F29" s="149">
        <f>'DS Luong 6-2015 (TX KA)'!S154</f>
        <v>5563840</v>
      </c>
      <c r="H29" s="18"/>
    </row>
    <row r="30" spans="1:8" s="19" customFormat="1" ht="16.5" customHeight="1">
      <c r="A30" s="144">
        <v>21</v>
      </c>
      <c r="B30" s="145" t="s">
        <v>366</v>
      </c>
      <c r="C30" s="146">
        <v>3</v>
      </c>
      <c r="D30" s="149">
        <f>'DS Luong 6-2015 (TX KA)'!Q160</f>
        <v>2524480</v>
      </c>
      <c r="E30" s="149">
        <f>'DS Luong 6-2015 (TX KA)'!R160</f>
        <v>599040</v>
      </c>
      <c r="F30" s="149">
        <f>'DS Luong 6-2015 (TX KA)'!S160</f>
        <v>3123520</v>
      </c>
      <c r="H30" s="18"/>
    </row>
    <row r="31" spans="1:8" s="19" customFormat="1" ht="16.5" customHeight="1">
      <c r="A31" s="144">
        <v>22</v>
      </c>
      <c r="B31" s="145" t="s">
        <v>367</v>
      </c>
      <c r="C31" s="146">
        <v>6</v>
      </c>
      <c r="D31" s="149">
        <f>'DS Luong 6-2015 (TX KA)'!Q170</f>
        <v>4084799.9999999995</v>
      </c>
      <c r="E31" s="149">
        <f>'DS Luong 6-2015 (TX KA)'!R170</f>
        <v>1801600</v>
      </c>
      <c r="F31" s="149">
        <f>'DS Luong 6-2015 (TX KA)'!S170</f>
        <v>5886400</v>
      </c>
      <c r="H31" s="18"/>
    </row>
    <row r="32" spans="1:8" s="19" customFormat="1" ht="16.5" customHeight="1">
      <c r="A32" s="144">
        <v>23</v>
      </c>
      <c r="B32" s="145" t="s">
        <v>368</v>
      </c>
      <c r="C32" s="146">
        <v>4</v>
      </c>
      <c r="D32" s="149">
        <f>'DS Luong 6-2015 (TX KA)'!Q176</f>
        <v>3356159.9999999995</v>
      </c>
      <c r="E32" s="149">
        <f>'DS Luong 6-2015 (TX KA)'!R176</f>
        <v>1756160</v>
      </c>
      <c r="F32" s="149">
        <f>'DS Luong 6-2015 (TX KA)'!S176</f>
        <v>5112320</v>
      </c>
      <c r="H32" s="18"/>
    </row>
    <row r="33" spans="1:8" s="19" customFormat="1" ht="16.5" customHeight="1">
      <c r="A33" s="144">
        <v>24</v>
      </c>
      <c r="B33" s="145" t="s">
        <v>369</v>
      </c>
      <c r="C33" s="146">
        <v>4</v>
      </c>
      <c r="D33" s="149">
        <f>'DS Luong 6-2015 (TX KA)'!Q187</f>
        <v>2840959.9999999995</v>
      </c>
      <c r="E33" s="149">
        <f>'DS Luong 6-2015 (TX KA)'!R187</f>
        <v>578560</v>
      </c>
      <c r="F33" s="149">
        <f>'DS Luong 6-2015 (TX KA)'!S187</f>
        <v>3419520</v>
      </c>
      <c r="H33" s="18"/>
    </row>
    <row r="34" spans="1:8" s="19" customFormat="1" ht="16.5" customHeight="1">
      <c r="A34" s="144">
        <v>25</v>
      </c>
      <c r="B34" s="145" t="s">
        <v>370</v>
      </c>
      <c r="C34" s="146">
        <v>5</v>
      </c>
      <c r="D34" s="149">
        <f>'DS Luong 6-2015 (TX KA)'!Q197</f>
        <v>3742559.9999999995</v>
      </c>
      <c r="E34" s="149">
        <f>'DS Luong 6-2015 (TX KA)'!R197</f>
        <v>578560</v>
      </c>
      <c r="F34" s="149">
        <f>'DS Luong 6-2015 (TX KA)'!S197</f>
        <v>4321120</v>
      </c>
      <c r="H34" s="18"/>
    </row>
    <row r="35" spans="1:8" s="19" customFormat="1" ht="16.5" customHeight="1">
      <c r="A35" s="144">
        <v>26</v>
      </c>
      <c r="B35" s="145" t="s">
        <v>371</v>
      </c>
      <c r="C35" s="146">
        <v>1</v>
      </c>
      <c r="D35" s="149">
        <f>'DS Luong 6-2015 (TX KA)'!Q199</f>
        <v>831679.9999999999</v>
      </c>
      <c r="E35" s="149">
        <f>'DS Luong 6-2015 (TX KA)'!R199</f>
        <v>0</v>
      </c>
      <c r="F35" s="149">
        <f>'DS Luong 6-2015 (TX KA)'!S199</f>
        <v>831679.9999999999</v>
      </c>
      <c r="H35" s="18"/>
    </row>
    <row r="36" spans="1:9" s="19" customFormat="1" ht="16.5" customHeight="1">
      <c r="A36" s="144">
        <v>27</v>
      </c>
      <c r="B36" s="145" t="s">
        <v>382</v>
      </c>
      <c r="C36" s="146">
        <v>6</v>
      </c>
      <c r="D36" s="149">
        <f>'DS Luong 6-2015 (TX KA)'!Q113+'DS Luong 6-2015 (TX KA)'!Q208</f>
        <v>3124320</v>
      </c>
      <c r="E36" s="149">
        <f>'DS Luong 6-2015 (TX KA)'!R113+'DS Luong 6-2015 (TX KA)'!R208</f>
        <v>1016320</v>
      </c>
      <c r="F36" s="149">
        <f>'DS Luong 6-2015 (TX KA)'!S113+'DS Luong 6-2015 (TX KA)'!S208</f>
        <v>4140640</v>
      </c>
      <c r="G36" s="18"/>
      <c r="H36" s="18"/>
      <c r="I36" s="18"/>
    </row>
    <row r="37" spans="1:8" s="19" customFormat="1" ht="16.5" customHeight="1">
      <c r="A37" s="144">
        <v>28</v>
      </c>
      <c r="B37" s="145" t="s">
        <v>372</v>
      </c>
      <c r="C37" s="146">
        <v>2</v>
      </c>
      <c r="D37" s="149">
        <f>'DS Luong 6-2015 (TX KA)'!Q213</f>
        <v>1663359.9999999998</v>
      </c>
      <c r="E37" s="149">
        <f>'DS Luong 6-2015 (TX KA)'!R213</f>
        <v>0</v>
      </c>
      <c r="F37" s="149">
        <f>'DS Luong 6-2015 (TX KA)'!S213</f>
        <v>1663359.9999999998</v>
      </c>
      <c r="H37" s="18"/>
    </row>
    <row r="38" spans="1:8" s="19" customFormat="1" ht="16.5" customHeight="1">
      <c r="A38" s="144">
        <v>29</v>
      </c>
      <c r="B38" s="145" t="s">
        <v>374</v>
      </c>
      <c r="C38" s="146">
        <v>2</v>
      </c>
      <c r="D38" s="149">
        <f>'DS Luong 6-2015 (TX KA)'!Q218</f>
        <v>1663359.9999999998</v>
      </c>
      <c r="E38" s="149">
        <f>'DS Luong 6-2015 (TX KA)'!R218</f>
        <v>0</v>
      </c>
      <c r="F38" s="149">
        <f>'DS Luong 6-2015 (TX KA)'!S218</f>
        <v>1663359.9999999998</v>
      </c>
      <c r="H38" s="18"/>
    </row>
    <row r="39" spans="1:8" s="19" customFormat="1" ht="16.5" customHeight="1">
      <c r="A39" s="144">
        <v>30</v>
      </c>
      <c r="B39" s="145" t="s">
        <v>373</v>
      </c>
      <c r="C39" s="146">
        <v>4</v>
      </c>
      <c r="D39" s="149">
        <f>'DS Luong 6-2015 (TX KA)'!Q225</f>
        <v>3323040</v>
      </c>
      <c r="E39" s="149">
        <f>'DS Luong 6-2015 (TX KA)'!R225</f>
        <v>1517120</v>
      </c>
      <c r="F39" s="149">
        <f>'DS Luong 6-2015 (TX KA)'!S225</f>
        <v>4840160</v>
      </c>
      <c r="H39" s="18"/>
    </row>
    <row r="40" spans="1:8" s="19" customFormat="1" ht="16.5" customHeight="1">
      <c r="A40" s="144">
        <v>31</v>
      </c>
      <c r="B40" s="145" t="s">
        <v>375</v>
      </c>
      <c r="C40" s="146">
        <v>3</v>
      </c>
      <c r="D40" s="149">
        <f>'DS Luong 6-2015 (TX KA)'!Q232</f>
        <v>2347840</v>
      </c>
      <c r="E40" s="149">
        <f>'DS Luong 6-2015 (TX KA)'!R232</f>
        <v>59520</v>
      </c>
      <c r="F40" s="149">
        <f>'DS Luong 6-2015 (TX KA)'!S232</f>
        <v>2407360</v>
      </c>
      <c r="H40" s="18"/>
    </row>
    <row r="41" spans="1:8" s="19" customFormat="1" ht="16.5" customHeight="1">
      <c r="A41" s="144">
        <v>32</v>
      </c>
      <c r="B41" s="145" t="s">
        <v>376</v>
      </c>
      <c r="C41" s="146">
        <v>4</v>
      </c>
      <c r="D41" s="149">
        <f>'DS Luong 6-2015 (TX KA)'!Q240</f>
        <v>3249439.9999999995</v>
      </c>
      <c r="E41" s="149">
        <f>'DS Luong 6-2015 (TX KA)'!R240</f>
        <v>782080</v>
      </c>
      <c r="F41" s="149">
        <f>'DS Luong 6-2015 (TX KA)'!S240</f>
        <v>4031520</v>
      </c>
      <c r="H41" s="18"/>
    </row>
    <row r="42" spans="1:9" s="19" customFormat="1" ht="16.5" customHeight="1">
      <c r="A42" s="144">
        <v>33</v>
      </c>
      <c r="B42" s="145" t="s">
        <v>383</v>
      </c>
      <c r="C42" s="146">
        <v>4</v>
      </c>
      <c r="D42" s="149">
        <f>'DS Luong 6-2015 (TX KA)'!Q179+'DS Luong 6-2015 (TX KA)'!Q244</f>
        <v>3326719.9999999995</v>
      </c>
      <c r="E42" s="149">
        <f>'DS Luong 6-2015 (TX KA)'!R179+'DS Luong 6-2015 (TX KA)'!R244</f>
        <v>1735680</v>
      </c>
      <c r="F42" s="149">
        <f>'DS Luong 6-2015 (TX KA)'!S179+'DS Luong 6-2015 (TX KA)'!S244</f>
        <v>5062400</v>
      </c>
      <c r="G42" s="18"/>
      <c r="H42" s="18"/>
      <c r="I42" s="18"/>
    </row>
    <row r="43" spans="1:6" s="13" customFormat="1" ht="20.25" customHeight="1">
      <c r="A43" s="150" t="s">
        <v>131</v>
      </c>
      <c r="B43" s="151" t="s">
        <v>133</v>
      </c>
      <c r="C43" s="446">
        <v>128</v>
      </c>
      <c r="D43" s="446">
        <f>SUM(D10:D42)</f>
        <v>94185920</v>
      </c>
      <c r="E43" s="446">
        <f>SUM(E10:E42)</f>
        <v>34042240</v>
      </c>
      <c r="F43" s="446">
        <f>SUM(F10:F42)</f>
        <v>128228160</v>
      </c>
    </row>
    <row r="44" spans="1:6" s="328" customFormat="1" ht="18.75" customHeight="1">
      <c r="A44" s="124"/>
      <c r="B44" s="326"/>
      <c r="C44" s="124"/>
      <c r="D44" s="327"/>
      <c r="E44" s="476" t="s">
        <v>380</v>
      </c>
      <c r="F44" s="476"/>
    </row>
    <row r="45" spans="1:6" s="328" customFormat="1" ht="18.75" customHeight="1">
      <c r="A45" s="475" t="s">
        <v>300</v>
      </c>
      <c r="B45" s="475"/>
      <c r="C45" s="474" t="s">
        <v>323</v>
      </c>
      <c r="D45" s="474"/>
      <c r="E45" s="329" t="s">
        <v>322</v>
      </c>
      <c r="F45" s="330" t="s">
        <v>301</v>
      </c>
    </row>
    <row r="46" spans="1:6" s="328" customFormat="1" ht="15">
      <c r="A46" s="124"/>
      <c r="B46" s="326"/>
      <c r="C46" s="124"/>
      <c r="D46" s="327"/>
      <c r="E46" s="124"/>
      <c r="F46" s="329"/>
    </row>
    <row r="47" spans="1:6" s="328" customFormat="1" ht="15">
      <c r="A47" s="124"/>
      <c r="B47" s="326"/>
      <c r="C47" s="124"/>
      <c r="D47" s="327"/>
      <c r="E47" s="124"/>
      <c r="F47" s="329"/>
    </row>
    <row r="48" spans="1:6" s="328" customFormat="1" ht="19.5" customHeight="1">
      <c r="A48" s="124"/>
      <c r="B48" s="326"/>
      <c r="C48" s="124"/>
      <c r="D48" s="327"/>
      <c r="E48" s="124"/>
      <c r="F48" s="329"/>
    </row>
    <row r="49" spans="1:6" s="328" customFormat="1" ht="15">
      <c r="A49" s="124"/>
      <c r="B49" s="326"/>
      <c r="C49" s="124"/>
      <c r="D49" s="327"/>
      <c r="E49" s="124"/>
      <c r="F49" s="329"/>
    </row>
    <row r="50" spans="1:6" s="328" customFormat="1" ht="15">
      <c r="A50" s="124"/>
      <c r="B50" s="326"/>
      <c r="C50" s="475" t="s">
        <v>302</v>
      </c>
      <c r="D50" s="475"/>
      <c r="E50" s="329" t="s">
        <v>303</v>
      </c>
      <c r="F50" s="329" t="s">
        <v>172</v>
      </c>
    </row>
    <row r="51" spans="1:6" s="42" customFormat="1" ht="12">
      <c r="A51" s="37"/>
      <c r="B51" s="38"/>
      <c r="C51" s="37"/>
      <c r="D51" s="39"/>
      <c r="E51" s="40"/>
      <c r="F51" s="41"/>
    </row>
    <row r="52" spans="1:6" s="42" customFormat="1" ht="12">
      <c r="A52" s="37"/>
      <c r="B52" s="38"/>
      <c r="C52" s="37"/>
      <c r="D52" s="39"/>
      <c r="E52" s="40"/>
      <c r="F52" s="41"/>
    </row>
    <row r="53" spans="1:6" s="42" customFormat="1" ht="12">
      <c r="A53" s="37"/>
      <c r="B53" s="38"/>
      <c r="C53" s="37"/>
      <c r="D53" s="39"/>
      <c r="E53" s="40"/>
      <c r="F53" s="41"/>
    </row>
    <row r="54" spans="1:6" s="42" customFormat="1" ht="12">
      <c r="A54" s="37"/>
      <c r="B54" s="38"/>
      <c r="C54" s="37"/>
      <c r="D54" s="39"/>
      <c r="E54" s="40"/>
      <c r="F54" s="41"/>
    </row>
    <row r="55" spans="1:6" s="42" customFormat="1" ht="12">
      <c r="A55" s="37"/>
      <c r="B55" s="38"/>
      <c r="C55" s="37"/>
      <c r="D55" s="39"/>
      <c r="E55" s="40"/>
      <c r="F55" s="41"/>
    </row>
    <row r="56" spans="1:6" s="42" customFormat="1" ht="12">
      <c r="A56" s="37"/>
      <c r="B56" s="38"/>
      <c r="C56" s="37"/>
      <c r="D56" s="39"/>
      <c r="E56" s="40"/>
      <c r="F56" s="41"/>
    </row>
    <row r="57" spans="1:6" s="42" customFormat="1" ht="12">
      <c r="A57" s="37"/>
      <c r="B57" s="38"/>
      <c r="C57" s="37"/>
      <c r="D57" s="39"/>
      <c r="E57" s="40"/>
      <c r="F57" s="41"/>
    </row>
    <row r="58" spans="1:6" s="42" customFormat="1" ht="12">
      <c r="A58" s="37"/>
      <c r="B58" s="38"/>
      <c r="C58" s="37"/>
      <c r="D58" s="39"/>
      <c r="E58" s="40"/>
      <c r="F58" s="41"/>
    </row>
    <row r="59" spans="1:6" s="42" customFormat="1" ht="12">
      <c r="A59" s="37"/>
      <c r="B59" s="38"/>
      <c r="C59" s="37"/>
      <c r="D59" s="39"/>
      <c r="E59" s="40"/>
      <c r="F59" s="41"/>
    </row>
    <row r="60" spans="1:6" s="42" customFormat="1" ht="12">
      <c r="A60" s="37"/>
      <c r="B60" s="38"/>
      <c r="C60" s="37"/>
      <c r="D60" s="39"/>
      <c r="E60" s="40"/>
      <c r="F60" s="41"/>
    </row>
    <row r="61" spans="1:6" s="42" customFormat="1" ht="12">
      <c r="A61" s="37"/>
      <c r="B61" s="38"/>
      <c r="C61" s="37"/>
      <c r="D61" s="39"/>
      <c r="E61" s="40"/>
      <c r="F61" s="41"/>
    </row>
    <row r="62" spans="1:6" s="42" customFormat="1" ht="12">
      <c r="A62" s="37"/>
      <c r="B62" s="38"/>
      <c r="C62" s="37"/>
      <c r="D62" s="39"/>
      <c r="E62" s="40"/>
      <c r="F62" s="41"/>
    </row>
    <row r="63" spans="1:6" s="42" customFormat="1" ht="12">
      <c r="A63" s="37"/>
      <c r="B63" s="38"/>
      <c r="C63" s="37"/>
      <c r="D63" s="39"/>
      <c r="E63" s="40"/>
      <c r="F63" s="41"/>
    </row>
    <row r="64" spans="1:6" s="42" customFormat="1" ht="12">
      <c r="A64" s="37"/>
      <c r="B64" s="38"/>
      <c r="C64" s="37"/>
      <c r="D64" s="39"/>
      <c r="E64" s="40"/>
      <c r="F64" s="41"/>
    </row>
    <row r="65" spans="1:6" s="42" customFormat="1" ht="12">
      <c r="A65" s="37"/>
      <c r="B65" s="38"/>
      <c r="C65" s="37"/>
      <c r="D65" s="39"/>
      <c r="E65" s="40"/>
      <c r="F65" s="41"/>
    </row>
    <row r="66" spans="1:6" s="42" customFormat="1" ht="12">
      <c r="A66" s="37"/>
      <c r="B66" s="38"/>
      <c r="C66" s="37"/>
      <c r="D66" s="39"/>
      <c r="E66" s="40"/>
      <c r="F66" s="41"/>
    </row>
    <row r="67" spans="1:6" s="42" customFormat="1" ht="12">
      <c r="A67" s="37"/>
      <c r="B67" s="38"/>
      <c r="C67" s="37"/>
      <c r="D67" s="39"/>
      <c r="E67" s="40"/>
      <c r="F67" s="41"/>
    </row>
    <row r="68" spans="1:6" s="42" customFormat="1" ht="12">
      <c r="A68" s="37"/>
      <c r="B68" s="38"/>
      <c r="C68" s="37"/>
      <c r="D68" s="39"/>
      <c r="E68" s="40"/>
      <c r="F68" s="41"/>
    </row>
    <row r="69" spans="1:6" s="42" customFormat="1" ht="12">
      <c r="A69" s="37"/>
      <c r="B69" s="38"/>
      <c r="C69" s="37"/>
      <c r="D69" s="39"/>
      <c r="E69" s="40"/>
      <c r="F69" s="41"/>
    </row>
    <row r="70" spans="1:6" s="42" customFormat="1" ht="12">
      <c r="A70" s="37"/>
      <c r="B70" s="38"/>
      <c r="C70" s="37"/>
      <c r="D70" s="39"/>
      <c r="E70" s="40"/>
      <c r="F70" s="41"/>
    </row>
    <row r="71" spans="1:6" s="42" customFormat="1" ht="12">
      <c r="A71" s="37"/>
      <c r="B71" s="38"/>
      <c r="C71" s="37"/>
      <c r="D71" s="39"/>
      <c r="E71" s="40"/>
      <c r="F71" s="41"/>
    </row>
    <row r="72" spans="1:6" s="42" customFormat="1" ht="12">
      <c r="A72" s="37"/>
      <c r="B72" s="38"/>
      <c r="C72" s="37"/>
      <c r="D72" s="39"/>
      <c r="E72" s="40"/>
      <c r="F72" s="41"/>
    </row>
    <row r="73" spans="1:6" s="42" customFormat="1" ht="12">
      <c r="A73" s="37"/>
      <c r="B73" s="38"/>
      <c r="C73" s="37"/>
      <c r="D73" s="39"/>
      <c r="E73" s="40"/>
      <c r="F73" s="41"/>
    </row>
    <row r="74" spans="1:6" s="42" customFormat="1" ht="12">
      <c r="A74" s="37"/>
      <c r="B74" s="38"/>
      <c r="C74" s="37"/>
      <c r="D74" s="39"/>
      <c r="E74" s="40"/>
      <c r="F74" s="41"/>
    </row>
  </sheetData>
  <sheetProtection/>
  <mergeCells count="10">
    <mergeCell ref="F4:F8"/>
    <mergeCell ref="C45:D45"/>
    <mergeCell ref="C50:D50"/>
    <mergeCell ref="E44:F44"/>
    <mergeCell ref="A4:A8"/>
    <mergeCell ref="B4:B8"/>
    <mergeCell ref="C4:C8"/>
    <mergeCell ref="D4:D8"/>
    <mergeCell ref="E4:E8"/>
    <mergeCell ref="A45:B45"/>
  </mergeCells>
  <printOptions/>
  <pageMargins left="0.28" right="0.2" top="0.31" bottom="0.26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Viet Phuong</dc:creator>
  <cp:keywords/>
  <dc:description/>
  <cp:lastModifiedBy>Admin</cp:lastModifiedBy>
  <cp:lastPrinted>2017-07-06T08:28:10Z</cp:lastPrinted>
  <dcterms:created xsi:type="dcterms:W3CDTF">2014-11-21T03:39:11Z</dcterms:created>
  <dcterms:modified xsi:type="dcterms:W3CDTF">2017-08-28T08:55:31Z</dcterms:modified>
  <cp:category/>
  <cp:version/>
  <cp:contentType/>
  <cp:contentStatus/>
</cp:coreProperties>
</file>